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thony\Desktop\"/>
    </mc:Choice>
  </mc:AlternateContent>
  <bookViews>
    <workbookView xWindow="0" yWindow="0" windowWidth="28800" windowHeight="12435"/>
  </bookViews>
  <sheets>
    <sheet name="Route &amp; Month" sheetId="4" r:id="rId1"/>
  </sheets>
  <externalReferences>
    <externalReference r:id="rId2"/>
  </externalReferences>
  <definedNames>
    <definedName name="_xlnm.Print_Area" localSheetId="0">'Route &amp; Month'!$A$2:$Q$42</definedName>
  </definedNames>
  <calcPr calcId="152511"/>
</workbook>
</file>

<file path=xl/calcChain.xml><?xml version="1.0" encoding="utf-8"?>
<calcChain xmlns="http://schemas.openxmlformats.org/spreadsheetml/2006/main">
  <c r="B36" i="4" l="1"/>
  <c r="B35" i="4"/>
  <c r="B34" i="4"/>
  <c r="B33" i="4"/>
  <c r="B32" i="4"/>
  <c r="B31" i="4"/>
  <c r="B30" i="4"/>
  <c r="B29" i="4"/>
  <c r="B27" i="4"/>
  <c r="B26" i="4"/>
  <c r="B2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5" i="4"/>
  <c r="C24" i="4"/>
  <c r="D24" i="4"/>
  <c r="E24" i="4"/>
  <c r="F24" i="4"/>
  <c r="G24" i="4"/>
  <c r="H24" i="4"/>
  <c r="C28" i="4"/>
  <c r="D28" i="4"/>
  <c r="E28" i="4"/>
  <c r="F28" i="4"/>
  <c r="G28" i="4"/>
  <c r="H28" i="4"/>
  <c r="M37" i="4" l="1"/>
  <c r="M28" i="4"/>
  <c r="M24" i="4" l="1"/>
  <c r="M38" i="4" s="1"/>
  <c r="O44" i="4"/>
  <c r="L28" i="4" l="1"/>
  <c r="L37" i="4"/>
  <c r="L24" i="4"/>
  <c r="L38" i="4" l="1"/>
  <c r="K28" i="4" l="1"/>
  <c r="K24" i="4"/>
  <c r="K37" i="4"/>
  <c r="K38" i="4" l="1"/>
  <c r="J28" i="4"/>
  <c r="J24" i="4"/>
  <c r="J37" i="4"/>
  <c r="I24" i="4" l="1"/>
  <c r="F37" i="4" l="1"/>
  <c r="F38" i="4" s="1"/>
  <c r="F41" i="4" l="1"/>
  <c r="F42" i="4" s="1"/>
  <c r="N13" i="4" l="1"/>
  <c r="P13" i="4" s="1"/>
  <c r="Q13" i="4" s="1"/>
  <c r="D37" i="4" l="1"/>
  <c r="D38" i="4" s="1"/>
  <c r="J38" i="4"/>
  <c r="B24" i="4" l="1"/>
  <c r="B28" i="4"/>
  <c r="B37" i="4" l="1"/>
  <c r="B38" i="4" s="1"/>
  <c r="B41" i="4" s="1"/>
  <c r="B42" i="4" s="1"/>
  <c r="C37" i="4"/>
  <c r="C38" i="4" s="1"/>
  <c r="C41" i="4" s="1"/>
  <c r="C42" i="4" s="1"/>
  <c r="M41" i="4"/>
  <c r="M42" i="4" s="1"/>
  <c r="D41" i="4" l="1"/>
  <c r="D42" i="4" s="1"/>
  <c r="J41" i="4"/>
  <c r="J42" i="4" s="1"/>
  <c r="L41" i="4"/>
  <c r="L42" i="4" s="1"/>
  <c r="K41" i="4"/>
  <c r="K42" i="4" s="1"/>
  <c r="E37" i="4" l="1"/>
  <c r="E38" i="4" s="1"/>
  <c r="E41" i="4" l="1"/>
  <c r="E42" i="4" s="1"/>
  <c r="N20" i="4" l="1"/>
  <c r="P20" i="4" s="1"/>
  <c r="Q20" i="4" s="1"/>
  <c r="N23" i="4"/>
  <c r="P23" i="4" s="1"/>
  <c r="Q23" i="4" s="1"/>
  <c r="N12" i="4"/>
  <c r="P12" i="4" s="1"/>
  <c r="Q12" i="4" s="1"/>
  <c r="N18" i="4"/>
  <c r="P18" i="4" s="1"/>
  <c r="Q18" i="4" s="1"/>
  <c r="N17" i="4"/>
  <c r="P17" i="4" s="1"/>
  <c r="Q17" i="4" s="1"/>
  <c r="N15" i="4"/>
  <c r="P15" i="4" s="1"/>
  <c r="Q15" i="4" s="1"/>
  <c r="N21" i="4"/>
  <c r="P21" i="4" s="1"/>
  <c r="Q21" i="4" s="1"/>
  <c r="N16" i="4"/>
  <c r="P16" i="4" s="1"/>
  <c r="Q16" i="4" s="1"/>
  <c r="N19" i="4"/>
  <c r="P19" i="4" s="1"/>
  <c r="Q19" i="4" s="1"/>
  <c r="N14" i="4"/>
  <c r="P14" i="4" s="1"/>
  <c r="Q14" i="4" s="1"/>
  <c r="N22" i="4" l="1"/>
  <c r="P22" i="4" s="1"/>
  <c r="Q22" i="4" s="1"/>
  <c r="G37" i="4" l="1"/>
  <c r="G38" i="4" l="1"/>
  <c r="G41" i="4" s="1"/>
  <c r="G42" i="4" s="1"/>
  <c r="N35" i="4" l="1"/>
  <c r="P35" i="4" l="1"/>
  <c r="Q35" i="4" s="1"/>
  <c r="N6" i="4"/>
  <c r="P6" i="4" s="1"/>
  <c r="Q6" i="4" s="1"/>
  <c r="N7" i="4"/>
  <c r="P7" i="4" s="1"/>
  <c r="Q7" i="4" s="1"/>
  <c r="N9" i="4"/>
  <c r="P9" i="4" s="1"/>
  <c r="Q9" i="4" s="1"/>
  <c r="N11" i="4"/>
  <c r="P11" i="4" s="1"/>
  <c r="Q11" i="4" s="1"/>
  <c r="N8" i="4"/>
  <c r="P8" i="4" s="1"/>
  <c r="Q8" i="4" s="1"/>
  <c r="N5" i="4"/>
  <c r="P5" i="4" s="1"/>
  <c r="N10" i="4"/>
  <c r="P10" i="4" s="1"/>
  <c r="Q10" i="4" s="1"/>
  <c r="P24" i="4" l="1"/>
  <c r="Q24" i="4" s="1"/>
  <c r="Q5" i="4"/>
  <c r="H37" i="4" l="1"/>
  <c r="N24" i="4" l="1"/>
  <c r="H38" i="4"/>
  <c r="H41" i="4" l="1"/>
  <c r="H42" i="4" s="1"/>
  <c r="N30" i="4" l="1"/>
  <c r="P30" i="4" s="1"/>
  <c r="Q30" i="4" s="1"/>
  <c r="N31" i="4" l="1"/>
  <c r="P31" i="4" s="1"/>
  <c r="Q31" i="4" s="1"/>
  <c r="N34" i="4"/>
  <c r="N32" i="4"/>
  <c r="P32" i="4" s="1"/>
  <c r="Q32" i="4" s="1"/>
  <c r="N33" i="4"/>
  <c r="P33" i="4" s="1"/>
  <c r="Q33" i="4" s="1"/>
  <c r="N29" i="4"/>
  <c r="P29" i="4" s="1"/>
  <c r="Q29" i="4" s="1"/>
  <c r="N27" i="4"/>
  <c r="P27" i="4" s="1"/>
  <c r="Q27" i="4" s="1"/>
  <c r="P34" i="4" l="1"/>
  <c r="Q34" i="4" s="1"/>
  <c r="N25" i="4"/>
  <c r="P25" i="4" s="1"/>
  <c r="Q25" i="4" s="1"/>
  <c r="I28" i="4" l="1"/>
  <c r="N26" i="4"/>
  <c r="P26" i="4" s="1"/>
  <c r="Q26" i="4" s="1"/>
  <c r="P28" i="4" l="1"/>
  <c r="Q28" i="4" s="1"/>
  <c r="I37" i="4"/>
  <c r="N37" i="4" s="1"/>
  <c r="N36" i="4"/>
  <c r="N28" i="4"/>
  <c r="P36" i="4" l="1"/>
  <c r="Q36" i="4" s="1"/>
  <c r="I38" i="4"/>
  <c r="I41" i="4" s="1"/>
  <c r="I42" i="4" s="1"/>
  <c r="P37" i="4" l="1"/>
  <c r="Q37" i="4" s="1"/>
  <c r="N38" i="4"/>
  <c r="P38" i="4" s="1"/>
  <c r="Q38" i="4" s="1"/>
</calcChain>
</file>

<file path=xl/sharedStrings.xml><?xml version="1.0" encoding="utf-8"?>
<sst xmlns="http://schemas.openxmlformats.org/spreadsheetml/2006/main" count="59" uniqueCount="53">
  <si>
    <t>JAN.</t>
  </si>
  <si>
    <t>FEB.</t>
  </si>
  <si>
    <t>MAR.</t>
  </si>
  <si>
    <t>APR.</t>
  </si>
  <si>
    <t>MAY.</t>
  </si>
  <si>
    <t>JUN.</t>
  </si>
  <si>
    <t>JUL.</t>
  </si>
  <si>
    <t>AUG.</t>
  </si>
  <si>
    <t>SEPT.</t>
  </si>
  <si>
    <t>OCT.</t>
  </si>
  <si>
    <t>NOV.</t>
  </si>
  <si>
    <t>DEC.</t>
  </si>
  <si>
    <t>TOTAL</t>
  </si>
  <si>
    <t>BIRMINGHAM</t>
  </si>
  <si>
    <t>BOURNEMOUTH</t>
  </si>
  <si>
    <t>BRISTOL</t>
  </si>
  <si>
    <t>EXETER</t>
  </si>
  <si>
    <t>GATWICK</t>
  </si>
  <si>
    <t>MANCHESTER</t>
  </si>
  <si>
    <t>NORWICH</t>
  </si>
  <si>
    <t>SOUTHAMPTON</t>
  </si>
  <si>
    <t>U.K. TOTAL</t>
  </si>
  <si>
    <t>ALDERNEY</t>
  </si>
  <si>
    <t>JERSEY</t>
  </si>
  <si>
    <t>C.I. TOTAL</t>
  </si>
  <si>
    <t>DINARD</t>
  </si>
  <si>
    <t>Change</t>
  </si>
  <si>
    <t>%</t>
  </si>
  <si>
    <t>INT'L. TOTAL</t>
  </si>
  <si>
    <t>GUERNSEY</t>
  </si>
  <si>
    <t>CHANGE</t>
  </si>
  <si>
    <t>ROUTE BY MONTH</t>
  </si>
  <si>
    <t>DUBLIN</t>
  </si>
  <si>
    <t xml:space="preserve">STANSTED </t>
  </si>
  <si>
    <t>OTHER  U K.</t>
  </si>
  <si>
    <t>GENEVA</t>
  </si>
  <si>
    <t>EAST MIDLANDS</t>
  </si>
  <si>
    <t>LONDON CITY</t>
  </si>
  <si>
    <t>new route</t>
  </si>
  <si>
    <t>check total</t>
  </si>
  <si>
    <t xml:space="preserve">DUESSELDORF   </t>
  </si>
  <si>
    <t xml:space="preserve">ROTTERDAM     </t>
  </si>
  <si>
    <t>CARDIFF</t>
  </si>
  <si>
    <t>ZURICH</t>
  </si>
  <si>
    <t>GRENOBLE</t>
  </si>
  <si>
    <t>HEATHROW</t>
  </si>
  <si>
    <t>SOUTHEND</t>
  </si>
  <si>
    <t>LIVERPOOL</t>
  </si>
  <si>
    <t>NEWQUAY</t>
  </si>
  <si>
    <t>GUERNSEY AIRPORT - PASSENGER MOVEMENTS 2020</t>
  </si>
  <si>
    <t>Isle of Man</t>
  </si>
  <si>
    <t>LEEDS/BRADFORD</t>
  </si>
  <si>
    <t>OTHER INT'L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</si>
</sst>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#,##0;\-#,##0;\-"/>
    <numFmt numFmtId="166" formatCode="_-* #,##0_-;\-* #,##0_-;_-* &quot;-&quot;??_-;_-@_-"/>
  </numFmts>
  <fonts count="40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ourier"/>
      <family val="3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name val="Arial Narrow"/>
      <family val="2"/>
    </font>
    <font>
      <b/>
      <i/>
      <sz val="10"/>
      <color indexed="8"/>
      <name val="Arial Narrow"/>
      <family val="2"/>
    </font>
    <font>
      <sz val="8"/>
      <name val="BF Times"/>
    </font>
    <font>
      <b/>
      <sz val="10"/>
      <name val="Arial"/>
      <family val="2"/>
    </font>
    <font>
      <b/>
      <u/>
      <sz val="16"/>
      <color indexed="48"/>
      <name val="Arial Black"/>
      <family val="2"/>
    </font>
    <font>
      <b/>
      <sz val="10"/>
      <name val="Arial Narrow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23">
    <xf numFmtId="0" fontId="0" fillId="0" borderId="0"/>
    <xf numFmtId="0" fontId="18" fillId="0" borderId="0"/>
    <xf numFmtId="164" fontId="13" fillId="0" borderId="0"/>
    <xf numFmtId="0" fontId="22" fillId="0" borderId="0" applyNumberFormat="0" applyFill="0" applyBorder="0" applyAlignment="0" applyProtection="0"/>
    <xf numFmtId="0" fontId="23" fillId="0" borderId="19" applyNumberFormat="0" applyFill="0" applyAlignment="0" applyProtection="0"/>
    <xf numFmtId="0" fontId="24" fillId="0" borderId="20" applyNumberFormat="0" applyFill="0" applyAlignment="0" applyProtection="0"/>
    <xf numFmtId="0" fontId="25" fillId="0" borderId="21" applyNumberFormat="0" applyFill="0" applyAlignment="0" applyProtection="0"/>
    <xf numFmtId="0" fontId="25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9" fillId="5" borderId="22" applyNumberFormat="0" applyAlignment="0" applyProtection="0"/>
    <xf numFmtId="0" fontId="30" fillId="6" borderId="23" applyNumberFormat="0" applyAlignment="0" applyProtection="0"/>
    <xf numFmtId="0" fontId="31" fillId="6" borderId="22" applyNumberFormat="0" applyAlignment="0" applyProtection="0"/>
    <xf numFmtId="0" fontId="32" fillId="0" borderId="24" applyNumberFormat="0" applyFill="0" applyAlignment="0" applyProtection="0"/>
    <xf numFmtId="0" fontId="33" fillId="7" borderId="2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7" applyNumberFormat="0" applyFill="0" applyAlignment="0" applyProtection="0"/>
    <xf numFmtId="0" fontId="37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37" fillId="32" borderId="0" applyNumberFormat="0" applyBorder="0" applyAlignment="0" applyProtection="0"/>
    <xf numFmtId="0" fontId="12" fillId="0" borderId="0"/>
    <xf numFmtId="0" fontId="12" fillId="0" borderId="0"/>
    <xf numFmtId="0" fontId="12" fillId="8" borderId="26" applyNumberFormat="0" applyFont="0" applyAlignment="0" applyProtection="0"/>
    <xf numFmtId="0" fontId="38" fillId="0" borderId="0"/>
    <xf numFmtId="0" fontId="11" fillId="0" borderId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26" applyNumberFormat="0" applyFont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0" borderId="0"/>
    <xf numFmtId="0" fontId="10" fillId="0" borderId="0"/>
    <xf numFmtId="0" fontId="10" fillId="8" borderId="26" applyNumberFormat="0" applyFont="0" applyAlignment="0" applyProtection="0"/>
    <xf numFmtId="0" fontId="10" fillId="0" borderId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0" borderId="0"/>
    <xf numFmtId="0" fontId="10" fillId="8" borderId="26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0" fontId="9" fillId="0" borderId="0"/>
    <xf numFmtId="0" fontId="9" fillId="8" borderId="26" applyNumberFormat="0" applyFont="0" applyAlignment="0" applyProtection="0"/>
    <xf numFmtId="0" fontId="9" fillId="0" borderId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0" fontId="9" fillId="8" borderId="26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0" borderId="0"/>
    <xf numFmtId="0" fontId="8" fillId="8" borderId="26" applyNumberFormat="0" applyFont="0" applyAlignment="0" applyProtection="0"/>
    <xf numFmtId="0" fontId="8" fillId="0" borderId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26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0" borderId="0"/>
    <xf numFmtId="0" fontId="7" fillId="8" borderId="26" applyNumberFormat="0" applyFont="0" applyAlignment="0" applyProtection="0"/>
    <xf numFmtId="0" fontId="7" fillId="0" borderId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8" borderId="26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8" borderId="26" applyNumberFormat="0" applyFont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26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8" borderId="26" applyNumberFormat="0" applyFont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26" applyNumberFormat="0" applyFont="0" applyAlignment="0" applyProtection="0"/>
    <xf numFmtId="43" fontId="39" fillId="0" borderId="0" applyFont="0" applyFill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8" borderId="26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26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8" borderId="26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26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8" borderId="26" applyNumberFormat="0" applyFont="0" applyAlignment="0" applyProtection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26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8" borderId="26" applyNumberFormat="0" applyFont="0" applyAlignment="0" applyProtection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26" applyNumberFormat="0" applyFont="0" applyAlignment="0" applyProtection="0"/>
  </cellStyleXfs>
  <cellXfs count="89">
    <xf numFmtId="0" fontId="0" fillId="0" borderId="0" xfId="0"/>
    <xf numFmtId="0" fontId="18" fillId="0" borderId="0" xfId="1" applyBorder="1"/>
    <xf numFmtId="0" fontId="0" fillId="0" borderId="0" xfId="0" applyBorder="1"/>
    <xf numFmtId="0" fontId="14" fillId="0" borderId="0" xfId="0" applyFont="1" applyBorder="1" applyProtection="1">
      <protection locked="0"/>
    </xf>
    <xf numFmtId="0" fontId="16" fillId="0" borderId="0" xfId="0" applyFont="1" applyBorder="1"/>
    <xf numFmtId="0" fontId="14" fillId="0" borderId="0" xfId="0" applyFont="1" applyBorder="1" applyAlignment="1" applyProtection="1">
      <alignment horizontal="right"/>
      <protection locked="0"/>
    </xf>
    <xf numFmtId="0" fontId="16" fillId="0" borderId="0" xfId="0" applyFont="1" applyBorder="1" applyAlignment="1">
      <alignment horizontal="right"/>
    </xf>
    <xf numFmtId="0" fontId="14" fillId="0" borderId="0" xfId="0" applyFont="1" applyBorder="1" applyAlignment="1" applyProtection="1">
      <protection locked="0"/>
    </xf>
    <xf numFmtId="0" fontId="15" fillId="0" borderId="0" xfId="0" applyFont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/>
      <protection locked="0"/>
    </xf>
    <xf numFmtId="0" fontId="14" fillId="0" borderId="0" xfId="0" applyFont="1" applyBorder="1"/>
    <xf numFmtId="0" fontId="15" fillId="0" borderId="0" xfId="0" applyFont="1" applyBorder="1" applyAlignment="1" applyProtection="1">
      <protection locked="0"/>
    </xf>
    <xf numFmtId="0" fontId="0" fillId="0" borderId="0" xfId="0" applyFill="1"/>
    <xf numFmtId="0" fontId="14" fillId="0" borderId="0" xfId="0" applyFont="1"/>
    <xf numFmtId="0" fontId="16" fillId="0" borderId="0" xfId="0" applyFont="1" applyFill="1" applyBorder="1"/>
    <xf numFmtId="0" fontId="14" fillId="0" borderId="0" xfId="0" applyFont="1" applyBorder="1" applyAlignment="1">
      <alignment horizontal="right"/>
    </xf>
    <xf numFmtId="0" fontId="16" fillId="0" borderId="0" xfId="0" applyFont="1" applyFill="1" applyBorder="1" applyAlignment="1">
      <alignment horizontal="right"/>
    </xf>
    <xf numFmtId="164" fontId="14" fillId="0" borderId="0" xfId="2" applyFont="1" applyFill="1" applyBorder="1" applyAlignment="1" applyProtection="1">
      <alignment horizontal="right"/>
      <protection locked="0"/>
    </xf>
    <xf numFmtId="164" fontId="14" fillId="0" borderId="7" xfId="2" applyFont="1" applyFill="1" applyBorder="1" applyProtection="1">
      <protection locked="0"/>
    </xf>
    <xf numFmtId="164" fontId="14" fillId="0" borderId="10" xfId="2" applyFont="1" applyFill="1" applyBorder="1" applyProtection="1">
      <protection locked="0"/>
    </xf>
    <xf numFmtId="164" fontId="14" fillId="0" borderId="10" xfId="2" applyFont="1" applyFill="1" applyBorder="1"/>
    <xf numFmtId="164" fontId="14" fillId="0" borderId="0" xfId="2" applyFont="1" applyFill="1" applyBorder="1"/>
    <xf numFmtId="164" fontId="14" fillId="0" borderId="10" xfId="2" applyFont="1" applyFill="1" applyBorder="1" applyAlignment="1" applyProtection="1">
      <alignment horizontal="right"/>
      <protection locked="0"/>
    </xf>
    <xf numFmtId="0" fontId="0" fillId="0" borderId="0" xfId="0"/>
    <xf numFmtId="164" fontId="0" fillId="0" borderId="0" xfId="0" applyNumberFormat="1"/>
    <xf numFmtId="164" fontId="15" fillId="0" borderId="11" xfId="2" applyFont="1" applyFill="1" applyBorder="1" applyAlignment="1">
      <alignment horizontal="right"/>
    </xf>
    <xf numFmtId="164" fontId="15" fillId="0" borderId="7" xfId="2" applyFont="1" applyFill="1" applyBorder="1" applyProtection="1">
      <protection locked="0"/>
    </xf>
    <xf numFmtId="164" fontId="14" fillId="0" borderId="0" xfId="2" applyFont="1" applyFill="1" applyBorder="1" applyProtection="1">
      <protection locked="0"/>
    </xf>
    <xf numFmtId="164" fontId="15" fillId="0" borderId="1" xfId="2" applyFont="1" applyFill="1" applyBorder="1" applyAlignment="1" applyProtection="1">
      <alignment horizontal="centerContinuous"/>
      <protection locked="0"/>
    </xf>
    <xf numFmtId="164" fontId="15" fillId="0" borderId="2" xfId="2" applyFont="1" applyFill="1" applyBorder="1" applyAlignment="1">
      <alignment horizontal="centerContinuous"/>
    </xf>
    <xf numFmtId="164" fontId="15" fillId="0" borderId="3" xfId="2" applyFont="1" applyFill="1" applyBorder="1" applyAlignment="1">
      <alignment horizontal="centerContinuous"/>
    </xf>
    <xf numFmtId="164" fontId="16" fillId="0" borderId="6" xfId="2" applyFont="1" applyFill="1" applyBorder="1"/>
    <xf numFmtId="164" fontId="14" fillId="0" borderId="0" xfId="2" applyFont="1" applyFill="1" applyBorder="1" applyAlignment="1">
      <alignment horizontal="centerContinuous"/>
    </xf>
    <xf numFmtId="164" fontId="14" fillId="0" borderId="7" xfId="2" applyFont="1" applyFill="1" applyBorder="1" applyAlignment="1" applyProtection="1">
      <alignment horizontal="centerContinuous"/>
      <protection locked="0"/>
    </xf>
    <xf numFmtId="164" fontId="14" fillId="0" borderId="16" xfId="2" applyFont="1" applyFill="1" applyBorder="1"/>
    <xf numFmtId="164" fontId="15" fillId="0" borderId="17" xfId="2" applyFont="1" applyFill="1" applyBorder="1" applyAlignment="1" applyProtection="1">
      <alignment horizontal="center"/>
      <protection locked="0"/>
    </xf>
    <xf numFmtId="164" fontId="15" fillId="0" borderId="18" xfId="2" applyFont="1" applyFill="1" applyBorder="1" applyAlignment="1" applyProtection="1">
      <alignment horizontal="center"/>
      <protection locked="0"/>
    </xf>
    <xf numFmtId="0" fontId="16" fillId="0" borderId="12" xfId="1" applyFont="1" applyFill="1" applyBorder="1"/>
    <xf numFmtId="165" fontId="16" fillId="0" borderId="0" xfId="0" applyNumberFormat="1" applyFont="1" applyFill="1" applyBorder="1"/>
    <xf numFmtId="0" fontId="21" fillId="0" borderId="14" xfId="1" applyFont="1" applyFill="1" applyBorder="1"/>
    <xf numFmtId="0" fontId="21" fillId="0" borderId="15" xfId="1" applyFont="1" applyFill="1" applyBorder="1"/>
    <xf numFmtId="0" fontId="21" fillId="0" borderId="13" xfId="1" applyFont="1" applyFill="1" applyBorder="1"/>
    <xf numFmtId="164" fontId="19" fillId="0" borderId="10" xfId="0" applyNumberFormat="1" applyFont="1" applyFill="1" applyBorder="1" applyAlignment="1">
      <alignment horizontal="right"/>
    </xf>
    <xf numFmtId="0" fontId="0" fillId="0" borderId="4" xfId="0" applyFill="1" applyBorder="1"/>
    <xf numFmtId="0" fontId="0" fillId="0" borderId="11" xfId="0" applyFill="1" applyBorder="1" applyAlignment="1">
      <alignment horizontal="right"/>
    </xf>
    <xf numFmtId="0" fontId="0" fillId="0" borderId="11" xfId="0" applyFill="1" applyBorder="1"/>
    <xf numFmtId="0" fontId="0" fillId="0" borderId="5" xfId="0" applyFill="1" applyBorder="1"/>
    <xf numFmtId="164" fontId="15" fillId="0" borderId="8" xfId="2" applyFont="1" applyFill="1" applyBorder="1" applyAlignment="1">
      <alignment horizontal="center"/>
    </xf>
    <xf numFmtId="164" fontId="14" fillId="0" borderId="3" xfId="2" applyFont="1" applyFill="1" applyBorder="1"/>
    <xf numFmtId="164" fontId="15" fillId="0" borderId="1" xfId="2" applyFont="1" applyFill="1" applyBorder="1" applyAlignment="1">
      <alignment horizontal="center"/>
    </xf>
    <xf numFmtId="164" fontId="15" fillId="0" borderId="2" xfId="2" applyFont="1" applyFill="1" applyBorder="1" applyAlignment="1">
      <alignment horizontal="right"/>
    </xf>
    <xf numFmtId="164" fontId="14" fillId="0" borderId="2" xfId="2" applyFont="1" applyFill="1" applyBorder="1"/>
    <xf numFmtId="164" fontId="15" fillId="0" borderId="4" xfId="2" applyFont="1" applyFill="1" applyBorder="1" applyAlignment="1">
      <alignment horizontal="center"/>
    </xf>
    <xf numFmtId="14" fontId="17" fillId="0" borderId="11" xfId="2" applyNumberFormat="1" applyFont="1" applyFill="1" applyBorder="1"/>
    <xf numFmtId="164" fontId="14" fillId="0" borderId="5" xfId="2" applyFont="1" applyFill="1" applyBorder="1"/>
    <xf numFmtId="165" fontId="16" fillId="0" borderId="0" xfId="0" applyNumberFormat="1" applyFont="1" applyBorder="1"/>
    <xf numFmtId="164" fontId="14" fillId="0" borderId="0" xfId="2" applyFont="1" applyFill="1" applyBorder="1" applyAlignment="1"/>
    <xf numFmtId="165" fontId="16" fillId="0" borderId="10" xfId="0" applyNumberFormat="1" applyFont="1" applyBorder="1"/>
    <xf numFmtId="164" fontId="15" fillId="0" borderId="11" xfId="2" applyFont="1" applyFill="1" applyBorder="1" applyAlignment="1">
      <alignment horizontal="right"/>
    </xf>
    <xf numFmtId="164" fontId="14" fillId="0" borderId="0" xfId="2" applyFont="1" applyFill="1" applyBorder="1" applyProtection="1">
      <protection locked="0"/>
    </xf>
    <xf numFmtId="164" fontId="14" fillId="0" borderId="10" xfId="2" applyFont="1" applyFill="1" applyBorder="1" applyAlignment="1" applyProtection="1">
      <alignment horizontal="right"/>
      <protection locked="0"/>
    </xf>
    <xf numFmtId="164" fontId="15" fillId="0" borderId="11" xfId="2" applyFont="1" applyFill="1" applyBorder="1" applyAlignment="1">
      <alignment horizontal="right"/>
    </xf>
    <xf numFmtId="164" fontId="19" fillId="0" borderId="10" xfId="0" applyNumberFormat="1" applyFont="1" applyFill="1" applyBorder="1" applyAlignment="1">
      <alignment horizontal="right"/>
    </xf>
    <xf numFmtId="164" fontId="15" fillId="0" borderId="2" xfId="2" applyFont="1" applyFill="1" applyBorder="1" applyAlignment="1">
      <alignment horizontal="right"/>
    </xf>
    <xf numFmtId="166" fontId="19" fillId="0" borderId="10" xfId="242" applyNumberFormat="1" applyFont="1" applyFill="1" applyBorder="1" applyAlignment="1">
      <alignment horizontal="right"/>
    </xf>
    <xf numFmtId="166" fontId="15" fillId="0" borderId="7" xfId="242" applyNumberFormat="1" applyFont="1" applyFill="1" applyBorder="1" applyProtection="1">
      <protection locked="0"/>
    </xf>
    <xf numFmtId="166" fontId="15" fillId="0" borderId="28" xfId="242" applyNumberFormat="1" applyFont="1" applyFill="1" applyBorder="1" applyProtection="1">
      <protection locked="0"/>
    </xf>
    <xf numFmtId="166" fontId="14" fillId="0" borderId="10" xfId="242" applyNumberFormat="1" applyFont="1" applyFill="1" applyBorder="1" applyAlignment="1" applyProtection="1">
      <alignment horizontal="right"/>
      <protection locked="0"/>
    </xf>
    <xf numFmtId="166" fontId="14" fillId="0" borderId="14" xfId="242" applyNumberFormat="1" applyFont="1" applyFill="1" applyBorder="1" applyProtection="1">
      <protection locked="0"/>
    </xf>
    <xf numFmtId="166" fontId="15" fillId="0" borderId="9" xfId="242" applyNumberFormat="1" applyFont="1" applyFill="1" applyBorder="1" applyAlignment="1" applyProtection="1">
      <alignment horizontal="right"/>
      <protection locked="0"/>
    </xf>
    <xf numFmtId="164" fontId="15" fillId="0" borderId="16" xfId="2" applyFont="1" applyFill="1" applyBorder="1" applyAlignment="1" applyProtection="1">
      <alignment horizontal="center"/>
      <protection locked="0"/>
    </xf>
    <xf numFmtId="164" fontId="15" fillId="0" borderId="29" xfId="2" applyFont="1" applyFill="1" applyBorder="1" applyAlignment="1" applyProtection="1">
      <alignment horizontal="center"/>
      <protection locked="0"/>
    </xf>
    <xf numFmtId="164" fontId="14" fillId="0" borderId="10" xfId="2" applyFont="1" applyFill="1" applyBorder="1" applyAlignment="1" applyProtection="1">
      <alignment horizontal="right"/>
      <protection locked="0"/>
    </xf>
    <xf numFmtId="164" fontId="14" fillId="0" borderId="30" xfId="2" applyFont="1" applyFill="1" applyBorder="1" applyProtection="1">
      <protection locked="0"/>
    </xf>
    <xf numFmtId="164" fontId="14" fillId="0" borderId="7" xfId="2" applyFont="1" applyFill="1" applyBorder="1" applyProtection="1">
      <protection locked="0"/>
    </xf>
    <xf numFmtId="164" fontId="14" fillId="0" borderId="10" xfId="2" applyFont="1" applyFill="1" applyBorder="1" applyAlignment="1" applyProtection="1">
      <alignment horizontal="right"/>
      <protection locked="0"/>
    </xf>
    <xf numFmtId="164" fontId="14" fillId="0" borderId="10" xfId="2" applyFont="1" applyFill="1" applyBorder="1" applyAlignment="1" applyProtection="1">
      <alignment horizontal="right"/>
      <protection locked="0"/>
    </xf>
    <xf numFmtId="164" fontId="15" fillId="0" borderId="7" xfId="2" applyFont="1" applyFill="1" applyBorder="1" applyProtection="1">
      <protection locked="0"/>
    </xf>
    <xf numFmtId="164" fontId="15" fillId="0" borderId="9" xfId="2" applyFont="1" applyFill="1" applyBorder="1" applyAlignment="1" applyProtection="1">
      <alignment horizontal="right"/>
      <protection locked="0"/>
    </xf>
    <xf numFmtId="164" fontId="14" fillId="0" borderId="10" xfId="2" applyFont="1" applyFill="1" applyBorder="1" applyAlignment="1" applyProtection="1">
      <alignment horizontal="right"/>
      <protection locked="0"/>
    </xf>
    <xf numFmtId="164" fontId="15" fillId="0" borderId="7" xfId="2" applyFont="1" applyFill="1" applyBorder="1" applyProtection="1">
      <protection locked="0"/>
    </xf>
    <xf numFmtId="164" fontId="15" fillId="0" borderId="9" xfId="2" applyFont="1" applyFill="1" applyBorder="1" applyAlignment="1" applyProtection="1">
      <alignment horizontal="right"/>
      <protection locked="0"/>
    </xf>
    <xf numFmtId="164" fontId="14" fillId="0" borderId="9" xfId="2" applyFont="1" applyFill="1" applyBorder="1" applyAlignment="1" applyProtection="1">
      <alignment horizontal="right"/>
      <protection locked="0"/>
    </xf>
    <xf numFmtId="164" fontId="20" fillId="0" borderId="1" xfId="2" applyFont="1" applyFill="1" applyBorder="1" applyAlignment="1" applyProtection="1">
      <alignment horizontal="center"/>
      <protection locked="0"/>
    </xf>
    <xf numFmtId="164" fontId="20" fillId="0" borderId="2" xfId="2" applyFont="1" applyFill="1" applyBorder="1" applyAlignment="1" applyProtection="1">
      <alignment horizontal="center"/>
      <protection locked="0"/>
    </xf>
    <xf numFmtId="164" fontId="20" fillId="0" borderId="3" xfId="2" applyFont="1" applyFill="1" applyBorder="1" applyAlignment="1" applyProtection="1">
      <alignment horizontal="center"/>
      <protection locked="0"/>
    </xf>
    <xf numFmtId="164" fontId="20" fillId="0" borderId="8" xfId="2" applyFont="1" applyFill="1" applyBorder="1" applyAlignment="1" applyProtection="1">
      <alignment horizontal="center"/>
      <protection locked="0"/>
    </xf>
    <xf numFmtId="164" fontId="20" fillId="0" borderId="10" xfId="2" applyFont="1" applyFill="1" applyBorder="1" applyAlignment="1" applyProtection="1">
      <alignment horizontal="center"/>
      <protection locked="0"/>
    </xf>
    <xf numFmtId="164" fontId="20" fillId="0" borderId="9" xfId="2" applyFont="1" applyFill="1" applyBorder="1" applyAlignment="1" applyProtection="1">
      <alignment horizontal="center"/>
      <protection locked="0"/>
    </xf>
  </cellXfs>
  <cellStyles count="423">
    <cellStyle name="20% - Accent1" xfId="20" builtinId="30" customBuiltin="1"/>
    <cellStyle name="20% - Accent1 10" xfId="273"/>
    <cellStyle name="20% - Accent1 11" xfId="303"/>
    <cellStyle name="20% - Accent1 12" xfId="363"/>
    <cellStyle name="20% - Accent1 2" xfId="48"/>
    <cellStyle name="20% - Accent1 2 10" xfId="319"/>
    <cellStyle name="20% - Accent1 2 11" xfId="379"/>
    <cellStyle name="20% - Accent1 2 2" xfId="78"/>
    <cellStyle name="20% - Accent1 2 2 2" xfId="349"/>
    <cellStyle name="20% - Accent1 2 2 3" xfId="409"/>
    <cellStyle name="20% - Accent1 2 3" xfId="108"/>
    <cellStyle name="20% - Accent1 2 4" xfId="138"/>
    <cellStyle name="20% - Accent1 2 5" xfId="168"/>
    <cellStyle name="20% - Accent1 2 6" xfId="198"/>
    <cellStyle name="20% - Accent1 2 7" xfId="228"/>
    <cellStyle name="20% - Accent1 2 8" xfId="259"/>
    <cellStyle name="20% - Accent1 2 9" xfId="289"/>
    <cellStyle name="20% - Accent1 3" xfId="62"/>
    <cellStyle name="20% - Accent1 3 2" xfId="333"/>
    <cellStyle name="20% - Accent1 3 3" xfId="393"/>
    <cellStyle name="20% - Accent1 4" xfId="92"/>
    <cellStyle name="20% - Accent1 5" xfId="122"/>
    <cellStyle name="20% - Accent1 6" xfId="152"/>
    <cellStyle name="20% - Accent1 7" xfId="182"/>
    <cellStyle name="20% - Accent1 8" xfId="212"/>
    <cellStyle name="20% - Accent1 9" xfId="243"/>
    <cellStyle name="20% - Accent2" xfId="24" builtinId="34" customBuiltin="1"/>
    <cellStyle name="20% - Accent2 10" xfId="275"/>
    <cellStyle name="20% - Accent2 11" xfId="305"/>
    <cellStyle name="20% - Accent2 12" xfId="365"/>
    <cellStyle name="20% - Accent2 2" xfId="50"/>
    <cellStyle name="20% - Accent2 2 10" xfId="321"/>
    <cellStyle name="20% - Accent2 2 11" xfId="381"/>
    <cellStyle name="20% - Accent2 2 2" xfId="80"/>
    <cellStyle name="20% - Accent2 2 2 2" xfId="351"/>
    <cellStyle name="20% - Accent2 2 2 3" xfId="411"/>
    <cellStyle name="20% - Accent2 2 3" xfId="110"/>
    <cellStyle name="20% - Accent2 2 4" xfId="140"/>
    <cellStyle name="20% - Accent2 2 5" xfId="170"/>
    <cellStyle name="20% - Accent2 2 6" xfId="200"/>
    <cellStyle name="20% - Accent2 2 7" xfId="230"/>
    <cellStyle name="20% - Accent2 2 8" xfId="261"/>
    <cellStyle name="20% - Accent2 2 9" xfId="291"/>
    <cellStyle name="20% - Accent2 3" xfId="64"/>
    <cellStyle name="20% - Accent2 3 2" xfId="335"/>
    <cellStyle name="20% - Accent2 3 3" xfId="395"/>
    <cellStyle name="20% - Accent2 4" xfId="94"/>
    <cellStyle name="20% - Accent2 5" xfId="124"/>
    <cellStyle name="20% - Accent2 6" xfId="154"/>
    <cellStyle name="20% - Accent2 7" xfId="184"/>
    <cellStyle name="20% - Accent2 8" xfId="214"/>
    <cellStyle name="20% - Accent2 9" xfId="245"/>
    <cellStyle name="20% - Accent3" xfId="28" builtinId="38" customBuiltin="1"/>
    <cellStyle name="20% - Accent3 10" xfId="277"/>
    <cellStyle name="20% - Accent3 11" xfId="307"/>
    <cellStyle name="20% - Accent3 12" xfId="367"/>
    <cellStyle name="20% - Accent3 2" xfId="52"/>
    <cellStyle name="20% - Accent3 2 10" xfId="323"/>
    <cellStyle name="20% - Accent3 2 11" xfId="383"/>
    <cellStyle name="20% - Accent3 2 2" xfId="82"/>
    <cellStyle name="20% - Accent3 2 2 2" xfId="353"/>
    <cellStyle name="20% - Accent3 2 2 3" xfId="413"/>
    <cellStyle name="20% - Accent3 2 3" xfId="112"/>
    <cellStyle name="20% - Accent3 2 4" xfId="142"/>
    <cellStyle name="20% - Accent3 2 5" xfId="172"/>
    <cellStyle name="20% - Accent3 2 6" xfId="202"/>
    <cellStyle name="20% - Accent3 2 7" xfId="232"/>
    <cellStyle name="20% - Accent3 2 8" xfId="263"/>
    <cellStyle name="20% - Accent3 2 9" xfId="293"/>
    <cellStyle name="20% - Accent3 3" xfId="66"/>
    <cellStyle name="20% - Accent3 3 2" xfId="337"/>
    <cellStyle name="20% - Accent3 3 3" xfId="397"/>
    <cellStyle name="20% - Accent3 4" xfId="96"/>
    <cellStyle name="20% - Accent3 5" xfId="126"/>
    <cellStyle name="20% - Accent3 6" xfId="156"/>
    <cellStyle name="20% - Accent3 7" xfId="186"/>
    <cellStyle name="20% - Accent3 8" xfId="216"/>
    <cellStyle name="20% - Accent3 9" xfId="247"/>
    <cellStyle name="20% - Accent4" xfId="32" builtinId="42" customBuiltin="1"/>
    <cellStyle name="20% - Accent4 10" xfId="279"/>
    <cellStyle name="20% - Accent4 11" xfId="309"/>
    <cellStyle name="20% - Accent4 12" xfId="369"/>
    <cellStyle name="20% - Accent4 2" xfId="54"/>
    <cellStyle name="20% - Accent4 2 10" xfId="325"/>
    <cellStyle name="20% - Accent4 2 11" xfId="385"/>
    <cellStyle name="20% - Accent4 2 2" xfId="84"/>
    <cellStyle name="20% - Accent4 2 2 2" xfId="355"/>
    <cellStyle name="20% - Accent4 2 2 3" xfId="415"/>
    <cellStyle name="20% - Accent4 2 3" xfId="114"/>
    <cellStyle name="20% - Accent4 2 4" xfId="144"/>
    <cellStyle name="20% - Accent4 2 5" xfId="174"/>
    <cellStyle name="20% - Accent4 2 6" xfId="204"/>
    <cellStyle name="20% - Accent4 2 7" xfId="234"/>
    <cellStyle name="20% - Accent4 2 8" xfId="265"/>
    <cellStyle name="20% - Accent4 2 9" xfId="295"/>
    <cellStyle name="20% - Accent4 3" xfId="68"/>
    <cellStyle name="20% - Accent4 3 2" xfId="339"/>
    <cellStyle name="20% - Accent4 3 3" xfId="399"/>
    <cellStyle name="20% - Accent4 4" xfId="98"/>
    <cellStyle name="20% - Accent4 5" xfId="128"/>
    <cellStyle name="20% - Accent4 6" xfId="158"/>
    <cellStyle name="20% - Accent4 7" xfId="188"/>
    <cellStyle name="20% - Accent4 8" xfId="218"/>
    <cellStyle name="20% - Accent4 9" xfId="249"/>
    <cellStyle name="20% - Accent5" xfId="36" builtinId="46" customBuiltin="1"/>
    <cellStyle name="20% - Accent5 10" xfId="281"/>
    <cellStyle name="20% - Accent5 11" xfId="311"/>
    <cellStyle name="20% - Accent5 12" xfId="371"/>
    <cellStyle name="20% - Accent5 2" xfId="56"/>
    <cellStyle name="20% - Accent5 2 10" xfId="327"/>
    <cellStyle name="20% - Accent5 2 11" xfId="387"/>
    <cellStyle name="20% - Accent5 2 2" xfId="86"/>
    <cellStyle name="20% - Accent5 2 2 2" xfId="357"/>
    <cellStyle name="20% - Accent5 2 2 3" xfId="417"/>
    <cellStyle name="20% - Accent5 2 3" xfId="116"/>
    <cellStyle name="20% - Accent5 2 4" xfId="146"/>
    <cellStyle name="20% - Accent5 2 5" xfId="176"/>
    <cellStyle name="20% - Accent5 2 6" xfId="206"/>
    <cellStyle name="20% - Accent5 2 7" xfId="236"/>
    <cellStyle name="20% - Accent5 2 8" xfId="267"/>
    <cellStyle name="20% - Accent5 2 9" xfId="297"/>
    <cellStyle name="20% - Accent5 3" xfId="70"/>
    <cellStyle name="20% - Accent5 3 2" xfId="341"/>
    <cellStyle name="20% - Accent5 3 3" xfId="401"/>
    <cellStyle name="20% - Accent5 4" xfId="100"/>
    <cellStyle name="20% - Accent5 5" xfId="130"/>
    <cellStyle name="20% - Accent5 6" xfId="160"/>
    <cellStyle name="20% - Accent5 7" xfId="190"/>
    <cellStyle name="20% - Accent5 8" xfId="220"/>
    <cellStyle name="20% - Accent5 9" xfId="251"/>
    <cellStyle name="20% - Accent6" xfId="40" builtinId="50" customBuiltin="1"/>
    <cellStyle name="20% - Accent6 10" xfId="283"/>
    <cellStyle name="20% - Accent6 11" xfId="313"/>
    <cellStyle name="20% - Accent6 12" xfId="373"/>
    <cellStyle name="20% - Accent6 2" xfId="58"/>
    <cellStyle name="20% - Accent6 2 10" xfId="329"/>
    <cellStyle name="20% - Accent6 2 11" xfId="389"/>
    <cellStyle name="20% - Accent6 2 2" xfId="88"/>
    <cellStyle name="20% - Accent6 2 2 2" xfId="359"/>
    <cellStyle name="20% - Accent6 2 2 3" xfId="419"/>
    <cellStyle name="20% - Accent6 2 3" xfId="118"/>
    <cellStyle name="20% - Accent6 2 4" xfId="148"/>
    <cellStyle name="20% - Accent6 2 5" xfId="178"/>
    <cellStyle name="20% - Accent6 2 6" xfId="208"/>
    <cellStyle name="20% - Accent6 2 7" xfId="238"/>
    <cellStyle name="20% - Accent6 2 8" xfId="269"/>
    <cellStyle name="20% - Accent6 2 9" xfId="299"/>
    <cellStyle name="20% - Accent6 3" xfId="72"/>
    <cellStyle name="20% - Accent6 3 2" xfId="343"/>
    <cellStyle name="20% - Accent6 3 3" xfId="403"/>
    <cellStyle name="20% - Accent6 4" xfId="102"/>
    <cellStyle name="20% - Accent6 5" xfId="132"/>
    <cellStyle name="20% - Accent6 6" xfId="162"/>
    <cellStyle name="20% - Accent6 7" xfId="192"/>
    <cellStyle name="20% - Accent6 8" xfId="222"/>
    <cellStyle name="20% - Accent6 9" xfId="253"/>
    <cellStyle name="40% - Accent1" xfId="21" builtinId="31" customBuiltin="1"/>
    <cellStyle name="40% - Accent1 10" xfId="274"/>
    <cellStyle name="40% - Accent1 11" xfId="304"/>
    <cellStyle name="40% - Accent1 12" xfId="364"/>
    <cellStyle name="40% - Accent1 2" xfId="49"/>
    <cellStyle name="40% - Accent1 2 10" xfId="320"/>
    <cellStyle name="40% - Accent1 2 11" xfId="380"/>
    <cellStyle name="40% - Accent1 2 2" xfId="79"/>
    <cellStyle name="40% - Accent1 2 2 2" xfId="350"/>
    <cellStyle name="40% - Accent1 2 2 3" xfId="410"/>
    <cellStyle name="40% - Accent1 2 3" xfId="109"/>
    <cellStyle name="40% - Accent1 2 4" xfId="139"/>
    <cellStyle name="40% - Accent1 2 5" xfId="169"/>
    <cellStyle name="40% - Accent1 2 6" xfId="199"/>
    <cellStyle name="40% - Accent1 2 7" xfId="229"/>
    <cellStyle name="40% - Accent1 2 8" xfId="260"/>
    <cellStyle name="40% - Accent1 2 9" xfId="290"/>
    <cellStyle name="40% - Accent1 3" xfId="63"/>
    <cellStyle name="40% - Accent1 3 2" xfId="334"/>
    <cellStyle name="40% - Accent1 3 3" xfId="394"/>
    <cellStyle name="40% - Accent1 4" xfId="93"/>
    <cellStyle name="40% - Accent1 5" xfId="123"/>
    <cellStyle name="40% - Accent1 6" xfId="153"/>
    <cellStyle name="40% - Accent1 7" xfId="183"/>
    <cellStyle name="40% - Accent1 8" xfId="213"/>
    <cellStyle name="40% - Accent1 9" xfId="244"/>
    <cellStyle name="40% - Accent2" xfId="25" builtinId="35" customBuiltin="1"/>
    <cellStyle name="40% - Accent2 10" xfId="276"/>
    <cellStyle name="40% - Accent2 11" xfId="306"/>
    <cellStyle name="40% - Accent2 12" xfId="366"/>
    <cellStyle name="40% - Accent2 2" xfId="51"/>
    <cellStyle name="40% - Accent2 2 10" xfId="322"/>
    <cellStyle name="40% - Accent2 2 11" xfId="382"/>
    <cellStyle name="40% - Accent2 2 2" xfId="81"/>
    <cellStyle name="40% - Accent2 2 2 2" xfId="352"/>
    <cellStyle name="40% - Accent2 2 2 3" xfId="412"/>
    <cellStyle name="40% - Accent2 2 3" xfId="111"/>
    <cellStyle name="40% - Accent2 2 4" xfId="141"/>
    <cellStyle name="40% - Accent2 2 5" xfId="171"/>
    <cellStyle name="40% - Accent2 2 6" xfId="201"/>
    <cellStyle name="40% - Accent2 2 7" xfId="231"/>
    <cellStyle name="40% - Accent2 2 8" xfId="262"/>
    <cellStyle name="40% - Accent2 2 9" xfId="292"/>
    <cellStyle name="40% - Accent2 3" xfId="65"/>
    <cellStyle name="40% - Accent2 3 2" xfId="336"/>
    <cellStyle name="40% - Accent2 3 3" xfId="396"/>
    <cellStyle name="40% - Accent2 4" xfId="95"/>
    <cellStyle name="40% - Accent2 5" xfId="125"/>
    <cellStyle name="40% - Accent2 6" xfId="155"/>
    <cellStyle name="40% - Accent2 7" xfId="185"/>
    <cellStyle name="40% - Accent2 8" xfId="215"/>
    <cellStyle name="40% - Accent2 9" xfId="246"/>
    <cellStyle name="40% - Accent3" xfId="29" builtinId="39" customBuiltin="1"/>
    <cellStyle name="40% - Accent3 10" xfId="278"/>
    <cellStyle name="40% - Accent3 11" xfId="308"/>
    <cellStyle name="40% - Accent3 12" xfId="368"/>
    <cellStyle name="40% - Accent3 2" xfId="53"/>
    <cellStyle name="40% - Accent3 2 10" xfId="324"/>
    <cellStyle name="40% - Accent3 2 11" xfId="384"/>
    <cellStyle name="40% - Accent3 2 2" xfId="83"/>
    <cellStyle name="40% - Accent3 2 2 2" xfId="354"/>
    <cellStyle name="40% - Accent3 2 2 3" xfId="414"/>
    <cellStyle name="40% - Accent3 2 3" xfId="113"/>
    <cellStyle name="40% - Accent3 2 4" xfId="143"/>
    <cellStyle name="40% - Accent3 2 5" xfId="173"/>
    <cellStyle name="40% - Accent3 2 6" xfId="203"/>
    <cellStyle name="40% - Accent3 2 7" xfId="233"/>
    <cellStyle name="40% - Accent3 2 8" xfId="264"/>
    <cellStyle name="40% - Accent3 2 9" xfId="294"/>
    <cellStyle name="40% - Accent3 3" xfId="67"/>
    <cellStyle name="40% - Accent3 3 2" xfId="338"/>
    <cellStyle name="40% - Accent3 3 3" xfId="398"/>
    <cellStyle name="40% - Accent3 4" xfId="97"/>
    <cellStyle name="40% - Accent3 5" xfId="127"/>
    <cellStyle name="40% - Accent3 6" xfId="157"/>
    <cellStyle name="40% - Accent3 7" xfId="187"/>
    <cellStyle name="40% - Accent3 8" xfId="217"/>
    <cellStyle name="40% - Accent3 9" xfId="248"/>
    <cellStyle name="40% - Accent4" xfId="33" builtinId="43" customBuiltin="1"/>
    <cellStyle name="40% - Accent4 10" xfId="280"/>
    <cellStyle name="40% - Accent4 11" xfId="310"/>
    <cellStyle name="40% - Accent4 12" xfId="370"/>
    <cellStyle name="40% - Accent4 2" xfId="55"/>
    <cellStyle name="40% - Accent4 2 10" xfId="326"/>
    <cellStyle name="40% - Accent4 2 11" xfId="386"/>
    <cellStyle name="40% - Accent4 2 2" xfId="85"/>
    <cellStyle name="40% - Accent4 2 2 2" xfId="356"/>
    <cellStyle name="40% - Accent4 2 2 3" xfId="416"/>
    <cellStyle name="40% - Accent4 2 3" xfId="115"/>
    <cellStyle name="40% - Accent4 2 4" xfId="145"/>
    <cellStyle name="40% - Accent4 2 5" xfId="175"/>
    <cellStyle name="40% - Accent4 2 6" xfId="205"/>
    <cellStyle name="40% - Accent4 2 7" xfId="235"/>
    <cellStyle name="40% - Accent4 2 8" xfId="266"/>
    <cellStyle name="40% - Accent4 2 9" xfId="296"/>
    <cellStyle name="40% - Accent4 3" xfId="69"/>
    <cellStyle name="40% - Accent4 3 2" xfId="340"/>
    <cellStyle name="40% - Accent4 3 3" xfId="400"/>
    <cellStyle name="40% - Accent4 4" xfId="99"/>
    <cellStyle name="40% - Accent4 5" xfId="129"/>
    <cellStyle name="40% - Accent4 6" xfId="159"/>
    <cellStyle name="40% - Accent4 7" xfId="189"/>
    <cellStyle name="40% - Accent4 8" xfId="219"/>
    <cellStyle name="40% - Accent4 9" xfId="250"/>
    <cellStyle name="40% - Accent5" xfId="37" builtinId="47" customBuiltin="1"/>
    <cellStyle name="40% - Accent5 10" xfId="282"/>
    <cellStyle name="40% - Accent5 11" xfId="312"/>
    <cellStyle name="40% - Accent5 12" xfId="372"/>
    <cellStyle name="40% - Accent5 2" xfId="57"/>
    <cellStyle name="40% - Accent5 2 10" xfId="328"/>
    <cellStyle name="40% - Accent5 2 11" xfId="388"/>
    <cellStyle name="40% - Accent5 2 2" xfId="87"/>
    <cellStyle name="40% - Accent5 2 2 2" xfId="358"/>
    <cellStyle name="40% - Accent5 2 2 3" xfId="418"/>
    <cellStyle name="40% - Accent5 2 3" xfId="117"/>
    <cellStyle name="40% - Accent5 2 4" xfId="147"/>
    <cellStyle name="40% - Accent5 2 5" xfId="177"/>
    <cellStyle name="40% - Accent5 2 6" xfId="207"/>
    <cellStyle name="40% - Accent5 2 7" xfId="237"/>
    <cellStyle name="40% - Accent5 2 8" xfId="268"/>
    <cellStyle name="40% - Accent5 2 9" xfId="298"/>
    <cellStyle name="40% - Accent5 3" xfId="71"/>
    <cellStyle name="40% - Accent5 3 2" xfId="342"/>
    <cellStyle name="40% - Accent5 3 3" xfId="402"/>
    <cellStyle name="40% - Accent5 4" xfId="101"/>
    <cellStyle name="40% - Accent5 5" xfId="131"/>
    <cellStyle name="40% - Accent5 6" xfId="161"/>
    <cellStyle name="40% - Accent5 7" xfId="191"/>
    <cellStyle name="40% - Accent5 8" xfId="221"/>
    <cellStyle name="40% - Accent5 9" xfId="252"/>
    <cellStyle name="40% - Accent6" xfId="41" builtinId="51" customBuiltin="1"/>
    <cellStyle name="40% - Accent6 10" xfId="284"/>
    <cellStyle name="40% - Accent6 11" xfId="314"/>
    <cellStyle name="40% - Accent6 12" xfId="374"/>
    <cellStyle name="40% - Accent6 2" xfId="59"/>
    <cellStyle name="40% - Accent6 2 10" xfId="330"/>
    <cellStyle name="40% - Accent6 2 11" xfId="390"/>
    <cellStyle name="40% - Accent6 2 2" xfId="89"/>
    <cellStyle name="40% - Accent6 2 2 2" xfId="360"/>
    <cellStyle name="40% - Accent6 2 2 3" xfId="420"/>
    <cellStyle name="40% - Accent6 2 3" xfId="119"/>
    <cellStyle name="40% - Accent6 2 4" xfId="149"/>
    <cellStyle name="40% - Accent6 2 5" xfId="179"/>
    <cellStyle name="40% - Accent6 2 6" xfId="209"/>
    <cellStyle name="40% - Accent6 2 7" xfId="239"/>
    <cellStyle name="40% - Accent6 2 8" xfId="270"/>
    <cellStyle name="40% - Accent6 2 9" xfId="300"/>
    <cellStyle name="40% - Accent6 3" xfId="73"/>
    <cellStyle name="40% - Accent6 3 2" xfId="344"/>
    <cellStyle name="40% - Accent6 3 3" xfId="404"/>
    <cellStyle name="40% - Accent6 4" xfId="103"/>
    <cellStyle name="40% - Accent6 5" xfId="133"/>
    <cellStyle name="40% - Accent6 6" xfId="163"/>
    <cellStyle name="40% - Accent6 7" xfId="193"/>
    <cellStyle name="40% - Accent6 8" xfId="223"/>
    <cellStyle name="40% - Accent6 9" xfId="254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" xfId="242" builtinId="3"/>
    <cellStyle name="Explanatory Text" xfId="17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2" xfId="43"/>
    <cellStyle name="Normal 2 10" xfId="285"/>
    <cellStyle name="Normal 2 11" xfId="315"/>
    <cellStyle name="Normal 2 12" xfId="375"/>
    <cellStyle name="Normal 2 2" xfId="47"/>
    <cellStyle name="Normal 2 2 10" xfId="318"/>
    <cellStyle name="Normal 2 2 11" xfId="378"/>
    <cellStyle name="Normal 2 2 2" xfId="77"/>
    <cellStyle name="Normal 2 2 2 2" xfId="348"/>
    <cellStyle name="Normal 2 2 2 3" xfId="408"/>
    <cellStyle name="Normal 2 2 3" xfId="107"/>
    <cellStyle name="Normal 2 2 4" xfId="137"/>
    <cellStyle name="Normal 2 2 5" xfId="167"/>
    <cellStyle name="Normal 2 2 6" xfId="197"/>
    <cellStyle name="Normal 2 2 7" xfId="227"/>
    <cellStyle name="Normal 2 2 8" xfId="258"/>
    <cellStyle name="Normal 2 2 9" xfId="288"/>
    <cellStyle name="Normal 2 3" xfId="74"/>
    <cellStyle name="Normal 2 3 2" xfId="345"/>
    <cellStyle name="Normal 2 3 3" xfId="405"/>
    <cellStyle name="Normal 2 4" xfId="104"/>
    <cellStyle name="Normal 2 5" xfId="134"/>
    <cellStyle name="Normal 2 6" xfId="164"/>
    <cellStyle name="Normal 2 7" xfId="194"/>
    <cellStyle name="Normal 2 8" xfId="224"/>
    <cellStyle name="Normal 2 9" xfId="255"/>
    <cellStyle name="Normal 3" xfId="44"/>
    <cellStyle name="Normal 3 10" xfId="286"/>
    <cellStyle name="Normal 3 11" xfId="316"/>
    <cellStyle name="Normal 3 12" xfId="376"/>
    <cellStyle name="Normal 3 2" xfId="60"/>
    <cellStyle name="Normal 3 2 10" xfId="331"/>
    <cellStyle name="Normal 3 2 11" xfId="391"/>
    <cellStyle name="Normal 3 2 2" xfId="90"/>
    <cellStyle name="Normal 3 2 2 2" xfId="361"/>
    <cellStyle name="Normal 3 2 2 3" xfId="421"/>
    <cellStyle name="Normal 3 2 3" xfId="120"/>
    <cellStyle name="Normal 3 2 4" xfId="150"/>
    <cellStyle name="Normal 3 2 5" xfId="180"/>
    <cellStyle name="Normal 3 2 6" xfId="210"/>
    <cellStyle name="Normal 3 2 7" xfId="240"/>
    <cellStyle name="Normal 3 2 8" xfId="271"/>
    <cellStyle name="Normal 3 2 9" xfId="301"/>
    <cellStyle name="Normal 3 3" xfId="75"/>
    <cellStyle name="Normal 3 3 2" xfId="346"/>
    <cellStyle name="Normal 3 3 3" xfId="406"/>
    <cellStyle name="Normal 3 4" xfId="105"/>
    <cellStyle name="Normal 3 5" xfId="135"/>
    <cellStyle name="Normal 3 6" xfId="165"/>
    <cellStyle name="Normal 3 7" xfId="195"/>
    <cellStyle name="Normal 3 8" xfId="225"/>
    <cellStyle name="Normal 3 9" xfId="256"/>
    <cellStyle name="Normal 4" xfId="46"/>
    <cellStyle name="Normal_Jan" xfId="1"/>
    <cellStyle name="Normal_Sheet1" xfId="2"/>
    <cellStyle name="Note 2" xfId="45"/>
    <cellStyle name="Note 2 10" xfId="287"/>
    <cellStyle name="Note 2 11" xfId="317"/>
    <cellStyle name="Note 2 12" xfId="377"/>
    <cellStyle name="Note 2 2" xfId="61"/>
    <cellStyle name="Note 2 2 10" xfId="332"/>
    <cellStyle name="Note 2 2 11" xfId="392"/>
    <cellStyle name="Note 2 2 2" xfId="91"/>
    <cellStyle name="Note 2 2 2 2" xfId="362"/>
    <cellStyle name="Note 2 2 2 3" xfId="422"/>
    <cellStyle name="Note 2 2 3" xfId="121"/>
    <cellStyle name="Note 2 2 4" xfId="151"/>
    <cellStyle name="Note 2 2 5" xfId="181"/>
    <cellStyle name="Note 2 2 6" xfId="211"/>
    <cellStyle name="Note 2 2 7" xfId="241"/>
    <cellStyle name="Note 2 2 8" xfId="272"/>
    <cellStyle name="Note 2 2 9" xfId="302"/>
    <cellStyle name="Note 2 3" xfId="76"/>
    <cellStyle name="Note 2 3 2" xfId="347"/>
    <cellStyle name="Note 2 3 3" xfId="407"/>
    <cellStyle name="Note 2 4" xfId="106"/>
    <cellStyle name="Note 2 5" xfId="136"/>
    <cellStyle name="Note 2 6" xfId="166"/>
    <cellStyle name="Note 2 7" xfId="196"/>
    <cellStyle name="Note 2 8" xfId="226"/>
    <cellStyle name="Note 2 9" xfId="257"/>
    <cellStyle name="Output" xfId="12" builtinId="21" customBuiltin="1"/>
    <cellStyle name="Title" xfId="3" builtinId="15" customBuiltin="1"/>
    <cellStyle name="Total" xfId="18" builtinId="25" customBuiltin="1"/>
    <cellStyle name="Warning Text" xfId="16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rgo.sogcs.int.gov.gg\administration$\Airport%20Stats\Guernsey%20Airport\Statistic%20Reports\Monthly%20Statistics\2021\January\Automated%20doc%20-%20GUERNSEY%20AIRPORT%20STATS%20-%20Jan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"/>
      <sheetName val="FEB"/>
      <sheetName val="MAR"/>
      <sheetName val="APR"/>
      <sheetName val="MAY"/>
      <sheetName val="JUNE"/>
      <sheetName val="JULY"/>
      <sheetName val="AUG"/>
      <sheetName val="SEPT"/>
      <sheetName val="OCT"/>
      <sheetName val="NOV"/>
      <sheetName val="DEC"/>
      <sheetName val="ANNUAL"/>
      <sheetName val="Tab to copy from"/>
      <sheetName val="Tab to copy from (2)"/>
      <sheetName val="Data from Aldis"/>
      <sheetName val="Data from Aldis manipulation"/>
      <sheetName val="Find first lines"/>
    </sheetNames>
    <sheetDataSet>
      <sheetData sheetId="0">
        <row r="6">
          <cell r="B6" t="str">
            <v>BIRMINGHAM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</row>
        <row r="7">
          <cell r="B7" t="str">
            <v>BOURNEMOUTH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5</v>
          </cell>
          <cell r="J7">
            <v>5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10</v>
          </cell>
          <cell r="S7">
            <v>10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15</v>
          </cell>
          <cell r="AB7">
            <v>15</v>
          </cell>
        </row>
        <row r="8">
          <cell r="B8" t="str">
            <v>BRISTOL</v>
          </cell>
          <cell r="C8">
            <v>0</v>
          </cell>
          <cell r="D8">
            <v>4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4</v>
          </cell>
          <cell r="L8">
            <v>0</v>
          </cell>
          <cell r="M8">
            <v>11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11</v>
          </cell>
          <cell r="U8">
            <v>0</v>
          </cell>
          <cell r="V8">
            <v>15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15</v>
          </cell>
        </row>
        <row r="9">
          <cell r="B9" t="str">
            <v>CARDIFF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</row>
        <row r="10">
          <cell r="B10" t="str">
            <v>EAST MIDLANDS</v>
          </cell>
          <cell r="C10">
            <v>0</v>
          </cell>
          <cell r="D10">
            <v>6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6</v>
          </cell>
          <cell r="L10">
            <v>0</v>
          </cell>
          <cell r="M10">
            <v>17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17</v>
          </cell>
          <cell r="U10">
            <v>0</v>
          </cell>
          <cell r="V10">
            <v>23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23</v>
          </cell>
        </row>
        <row r="11">
          <cell r="B11" t="str">
            <v>EXETER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</row>
        <row r="12">
          <cell r="B12" t="str">
            <v>GATWICK</v>
          </cell>
          <cell r="C12">
            <v>0</v>
          </cell>
          <cell r="D12">
            <v>203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203</v>
          </cell>
          <cell r="L12">
            <v>0</v>
          </cell>
          <cell r="M12">
            <v>166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166</v>
          </cell>
          <cell r="U12">
            <v>0</v>
          </cell>
          <cell r="V12">
            <v>369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369</v>
          </cell>
        </row>
        <row r="13">
          <cell r="B13" t="str">
            <v>Isle Of Man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</row>
        <row r="14">
          <cell r="B14" t="str">
            <v>HEATHROW</v>
          </cell>
          <cell r="C14">
            <v>0</v>
          </cell>
          <cell r="D14">
            <v>0</v>
          </cell>
          <cell r="E14">
            <v>0</v>
          </cell>
          <cell r="I14">
            <v>0</v>
          </cell>
          <cell r="J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</row>
        <row r="15">
          <cell r="B15" t="str">
            <v>SOUTHEND</v>
          </cell>
          <cell r="C15">
            <v>0</v>
          </cell>
          <cell r="D15">
            <v>0</v>
          </cell>
          <cell r="E15">
            <v>0</v>
          </cell>
          <cell r="I15">
            <v>0</v>
          </cell>
          <cell r="J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</row>
        <row r="16">
          <cell r="B16" t="str">
            <v>LIVERPOOL</v>
          </cell>
          <cell r="C16">
            <v>0</v>
          </cell>
          <cell r="D16">
            <v>0</v>
          </cell>
          <cell r="E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</row>
        <row r="17">
          <cell r="B17" t="str">
            <v>LEEDS/BRADFORD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1</v>
          </cell>
          <cell r="J17">
            <v>1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1</v>
          </cell>
          <cell r="AB17">
            <v>1</v>
          </cell>
        </row>
        <row r="18">
          <cell r="B18" t="str">
            <v>MANCHESTER</v>
          </cell>
          <cell r="C18">
            <v>0</v>
          </cell>
          <cell r="D18">
            <v>46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46</v>
          </cell>
          <cell r="L18">
            <v>0</v>
          </cell>
          <cell r="M18">
            <v>56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56</v>
          </cell>
          <cell r="U18">
            <v>0</v>
          </cell>
          <cell r="V18">
            <v>102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102</v>
          </cell>
        </row>
        <row r="19">
          <cell r="B19" t="str">
            <v>NEWQUAY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</row>
        <row r="20">
          <cell r="B20" t="str">
            <v>NORWICH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</row>
        <row r="21">
          <cell r="B21" t="str">
            <v>SOUTHAMPTON</v>
          </cell>
          <cell r="C21">
            <v>0</v>
          </cell>
          <cell r="D21">
            <v>665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665</v>
          </cell>
          <cell r="L21">
            <v>0</v>
          </cell>
          <cell r="M21">
            <v>604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4</v>
          </cell>
          <cell r="S21">
            <v>608</v>
          </cell>
          <cell r="U21">
            <v>0</v>
          </cell>
          <cell r="V21">
            <v>1269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4</v>
          </cell>
          <cell r="AB21">
            <v>1273</v>
          </cell>
        </row>
        <row r="22">
          <cell r="B22" t="str">
            <v xml:space="preserve">STANSTED 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</row>
        <row r="23">
          <cell r="B23" t="str">
            <v>OTHER  U K.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5</v>
          </cell>
          <cell r="J23">
            <v>5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8</v>
          </cell>
          <cell r="S23">
            <v>8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13</v>
          </cell>
          <cell r="AB23">
            <v>13</v>
          </cell>
        </row>
        <row r="24">
          <cell r="B24" t="str">
            <v>LONDON CITY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</row>
        <row r="25">
          <cell r="B25" t="str">
            <v>U.K. TOTAL</v>
          </cell>
          <cell r="C25">
            <v>0</v>
          </cell>
          <cell r="D25">
            <v>924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11</v>
          </cell>
          <cell r="J25">
            <v>935</v>
          </cell>
          <cell r="L25">
            <v>0</v>
          </cell>
          <cell r="M25">
            <v>854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22</v>
          </cell>
          <cell r="S25">
            <v>876</v>
          </cell>
          <cell r="U25">
            <v>0</v>
          </cell>
          <cell r="V25">
            <v>1778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33</v>
          </cell>
          <cell r="AB25">
            <v>1811</v>
          </cell>
        </row>
        <row r="26">
          <cell r="B26" t="str">
            <v>GUERNSEY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</row>
        <row r="27">
          <cell r="B27" t="str">
            <v>ALDERNEY</v>
          </cell>
          <cell r="C27">
            <v>0</v>
          </cell>
          <cell r="D27">
            <v>781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781</v>
          </cell>
          <cell r="L27">
            <v>0</v>
          </cell>
          <cell r="M27">
            <v>749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749</v>
          </cell>
          <cell r="U27">
            <v>0</v>
          </cell>
          <cell r="V27">
            <v>1530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1530</v>
          </cell>
        </row>
        <row r="28">
          <cell r="B28" t="str">
            <v>JERSEY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</row>
        <row r="29">
          <cell r="B29" t="str">
            <v>C.I. TOTAL</v>
          </cell>
          <cell r="C29">
            <v>0</v>
          </cell>
          <cell r="D29">
            <v>781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781</v>
          </cell>
          <cell r="L29">
            <v>0</v>
          </cell>
          <cell r="M29">
            <v>749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749</v>
          </cell>
          <cell r="U29">
            <v>0</v>
          </cell>
          <cell r="V29">
            <v>1530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1530</v>
          </cell>
        </row>
        <row r="30">
          <cell r="B30" t="str">
            <v>TRANSIT PAX</v>
          </cell>
        </row>
        <row r="31">
          <cell r="B31" t="str">
            <v>Birmingham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I31">
            <v>0</v>
          </cell>
          <cell r="J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</row>
        <row r="32">
          <cell r="B32" t="str">
            <v>Plymouth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I32">
            <v>0</v>
          </cell>
          <cell r="J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</row>
        <row r="33">
          <cell r="B33" t="str">
            <v>Exeter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I33">
            <v>0</v>
          </cell>
          <cell r="J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</row>
        <row r="34">
          <cell r="B34" t="str">
            <v>Isle of Man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</row>
        <row r="35">
          <cell r="B35" t="str">
            <v>Jersey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I35">
            <v>0</v>
          </cell>
          <cell r="J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</row>
        <row r="36">
          <cell r="B36" t="str">
            <v>Other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</row>
        <row r="37">
          <cell r="B37" t="str">
            <v>Total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I37">
            <v>0</v>
          </cell>
          <cell r="J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</row>
        <row r="38">
          <cell r="B38" t="str">
            <v>DINARD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I38">
            <v>0</v>
          </cell>
          <cell r="J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</row>
        <row r="39">
          <cell r="B39" t="str">
            <v>GENEVA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I39">
            <v>0</v>
          </cell>
          <cell r="J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</row>
        <row r="40">
          <cell r="B40" t="str">
            <v>ZURICH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I40">
            <v>0</v>
          </cell>
          <cell r="J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</row>
        <row r="41">
          <cell r="B41" t="str">
            <v>DUBLIN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</row>
        <row r="42">
          <cell r="B42" t="str">
            <v xml:space="preserve">DUESSELDORF   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</row>
        <row r="43">
          <cell r="B43" t="str">
            <v xml:space="preserve">ROTTERDAM     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I43">
            <v>0</v>
          </cell>
          <cell r="J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</row>
        <row r="44">
          <cell r="B44" t="str">
            <v>OTHER INT'L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I44">
            <v>5</v>
          </cell>
          <cell r="J44">
            <v>5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7</v>
          </cell>
          <cell r="S44">
            <v>7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12</v>
          </cell>
          <cell r="AB44">
            <v>12</v>
          </cell>
        </row>
        <row r="45">
          <cell r="B45" t="str">
            <v>INT'L. TOTAL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I45">
            <v>5</v>
          </cell>
          <cell r="J45">
            <v>5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7</v>
          </cell>
          <cell r="S45">
            <v>7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12</v>
          </cell>
          <cell r="AB45">
            <v>12</v>
          </cell>
        </row>
        <row r="46">
          <cell r="B46" t="str">
            <v>SUMMARY</v>
          </cell>
        </row>
        <row r="48">
          <cell r="B48" t="str">
            <v>U K  TOTAL</v>
          </cell>
          <cell r="C48">
            <v>0</v>
          </cell>
          <cell r="D48">
            <v>924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11</v>
          </cell>
          <cell r="J48">
            <v>935</v>
          </cell>
          <cell r="L48">
            <v>0</v>
          </cell>
          <cell r="M48">
            <v>854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22</v>
          </cell>
          <cell r="S48">
            <v>876</v>
          </cell>
          <cell r="U48">
            <v>0</v>
          </cell>
          <cell r="V48">
            <v>1778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33</v>
          </cell>
          <cell r="AB48">
            <v>1811</v>
          </cell>
        </row>
        <row r="50">
          <cell r="B50" t="str">
            <v>C.I TOTAL</v>
          </cell>
          <cell r="C50">
            <v>0</v>
          </cell>
          <cell r="D50">
            <v>781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781</v>
          </cell>
          <cell r="L50">
            <v>0</v>
          </cell>
          <cell r="M50">
            <v>749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749</v>
          </cell>
          <cell r="U50">
            <v>0</v>
          </cell>
          <cell r="V50">
            <v>1530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1530</v>
          </cell>
        </row>
        <row r="52">
          <cell r="B52" t="str">
            <v>INTERN'L TOTAL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5</v>
          </cell>
          <cell r="J52">
            <v>5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7</v>
          </cell>
          <cell r="S52">
            <v>7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12</v>
          </cell>
          <cell r="AB52">
            <v>12</v>
          </cell>
        </row>
        <row r="54">
          <cell r="B54" t="str">
            <v>GRAND TOTAL</v>
          </cell>
          <cell r="C54">
            <v>0</v>
          </cell>
          <cell r="D54">
            <v>1705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16</v>
          </cell>
          <cell r="J54">
            <v>1721</v>
          </cell>
          <cell r="L54">
            <v>0</v>
          </cell>
          <cell r="M54">
            <v>1603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29</v>
          </cell>
          <cell r="S54">
            <v>1632</v>
          </cell>
          <cell r="U54">
            <v>0</v>
          </cell>
          <cell r="V54">
            <v>3308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45</v>
          </cell>
          <cell r="AB54">
            <v>3353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7"/>
  <sheetViews>
    <sheetView tabSelected="1" view="pageBreakPreview" zoomScaleNormal="100" zoomScaleSheetLayoutView="100" workbookViewId="0">
      <pane xSplit="1" topLeftCell="B1" activePane="topRight" state="frozen"/>
      <selection activeCell="A3" sqref="A3"/>
      <selection pane="topRight" activeCell="R24" sqref="R24"/>
    </sheetView>
  </sheetViews>
  <sheetFormatPr defaultRowHeight="12.75"/>
  <cols>
    <col min="1" max="1" width="18.42578125" customWidth="1"/>
    <col min="2" max="7" width="11" bestFit="1" customWidth="1"/>
    <col min="8" max="13" width="11.85546875" bestFit="1" customWidth="1"/>
    <col min="14" max="14" width="12.7109375" customWidth="1"/>
    <col min="15" max="15" width="11.5703125" customWidth="1"/>
    <col min="16" max="16" width="15.140625" customWidth="1"/>
    <col min="17" max="17" width="9.42578125" bestFit="1" customWidth="1"/>
  </cols>
  <sheetData>
    <row r="1" spans="1:18" ht="33.75" customHeight="1" thickBot="1"/>
    <row r="2" spans="1:18" ht="39" customHeight="1" thickBot="1">
      <c r="A2" s="83" t="s">
        <v>49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5"/>
      <c r="O2" s="28"/>
      <c r="P2" s="29"/>
      <c r="Q2" s="30"/>
    </row>
    <row r="3" spans="1:18" ht="38.25" customHeight="1" thickBot="1">
      <c r="A3" s="86" t="s">
        <v>31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8"/>
      <c r="O3" s="31"/>
      <c r="P3" s="32"/>
      <c r="Q3" s="33"/>
    </row>
    <row r="4" spans="1:18" ht="17.25" customHeight="1">
      <c r="A4" s="34"/>
      <c r="B4" s="35" t="s">
        <v>0</v>
      </c>
      <c r="C4" s="35" t="s">
        <v>1</v>
      </c>
      <c r="D4" s="35" t="s">
        <v>2</v>
      </c>
      <c r="E4" s="35" t="s">
        <v>3</v>
      </c>
      <c r="F4" s="35" t="s">
        <v>4</v>
      </c>
      <c r="G4" s="35" t="s">
        <v>5</v>
      </c>
      <c r="H4" s="35" t="s">
        <v>6</v>
      </c>
      <c r="I4" s="35" t="s">
        <v>7</v>
      </c>
      <c r="J4" s="35" t="s">
        <v>8</v>
      </c>
      <c r="K4" s="35" t="s">
        <v>9</v>
      </c>
      <c r="L4" s="35" t="s">
        <v>10</v>
      </c>
      <c r="M4" s="35" t="s">
        <v>11</v>
      </c>
      <c r="N4" s="36" t="s">
        <v>12</v>
      </c>
      <c r="O4" s="70">
        <v>2020</v>
      </c>
      <c r="P4" s="71" t="s">
        <v>26</v>
      </c>
      <c r="Q4" s="36" t="s">
        <v>27</v>
      </c>
    </row>
    <row r="5" spans="1:18" s="12" customFormat="1" ht="17.25" customHeight="1">
      <c r="A5" s="37" t="s">
        <v>13</v>
      </c>
      <c r="B5" s="55">
        <f>_xlfn.IFNA(VLOOKUP($A5,[1]JAN!$B$6:$AB$54,27,FALSE),0)</f>
        <v>0</v>
      </c>
      <c r="C5" s="59"/>
      <c r="D5" s="55"/>
      <c r="E5" s="55"/>
      <c r="F5" s="38"/>
      <c r="G5" s="38"/>
      <c r="H5" s="38"/>
      <c r="I5" s="55"/>
      <c r="J5" s="55"/>
      <c r="K5" s="55"/>
      <c r="L5" s="55"/>
      <c r="M5" s="55"/>
      <c r="N5" s="65">
        <f>SUM(B5:M5)</f>
        <v>0</v>
      </c>
      <c r="O5" s="77">
        <v>1697</v>
      </c>
      <c r="P5" s="66">
        <f>SUM(N5-O5)</f>
        <v>-1697</v>
      </c>
      <c r="Q5" s="18">
        <f>ROUND(((P5/O5)*100),2)</f>
        <v>-100</v>
      </c>
    </row>
    <row r="6" spans="1:18" s="12" customFormat="1" ht="17.25" customHeight="1">
      <c r="A6" s="37" t="s">
        <v>14</v>
      </c>
      <c r="B6" s="55">
        <f>_xlfn.IFNA(VLOOKUP($A6,[1]JAN!$B$6:$AB$54,27,FALSE),0)</f>
        <v>15</v>
      </c>
      <c r="C6" s="27"/>
      <c r="D6" s="55"/>
      <c r="E6" s="55"/>
      <c r="F6" s="38"/>
      <c r="G6" s="38"/>
      <c r="H6" s="38"/>
      <c r="I6" s="55"/>
      <c r="J6" s="55"/>
      <c r="K6" s="55"/>
      <c r="L6" s="55"/>
      <c r="M6" s="55"/>
      <c r="N6" s="65">
        <f t="shared" ref="N6:N23" si="0">SUM(B6:M6)</f>
        <v>15</v>
      </c>
      <c r="O6" s="77">
        <v>0</v>
      </c>
      <c r="P6" s="66">
        <f t="shared" ref="P6:P11" si="1">SUM(N6-O6)</f>
        <v>15</v>
      </c>
      <c r="Q6" s="74" t="e">
        <f t="shared" ref="Q6:Q38" si="2">ROUND(((P6/O6)*100),2)</f>
        <v>#DIV/0!</v>
      </c>
    </row>
    <row r="7" spans="1:18" s="12" customFormat="1" ht="17.25" customHeight="1">
      <c r="A7" s="37" t="s">
        <v>15</v>
      </c>
      <c r="B7" s="55">
        <f>_xlfn.IFNA(VLOOKUP($A7,[1]JAN!$B$6:$AB$54,27,FALSE),0)</f>
        <v>15</v>
      </c>
      <c r="C7" s="27"/>
      <c r="D7" s="55"/>
      <c r="E7" s="55"/>
      <c r="F7" s="38"/>
      <c r="G7" s="38"/>
      <c r="H7" s="38"/>
      <c r="I7" s="55"/>
      <c r="J7" s="55"/>
      <c r="K7" s="55"/>
      <c r="L7" s="55"/>
      <c r="M7" s="55"/>
      <c r="N7" s="65">
        <f t="shared" si="0"/>
        <v>15</v>
      </c>
      <c r="O7" s="77">
        <v>1194</v>
      </c>
      <c r="P7" s="66">
        <f t="shared" si="1"/>
        <v>-1179</v>
      </c>
      <c r="Q7" s="74">
        <f t="shared" si="2"/>
        <v>-98.74</v>
      </c>
    </row>
    <row r="8" spans="1:18" s="12" customFormat="1" ht="17.25" customHeight="1">
      <c r="A8" s="37" t="s">
        <v>42</v>
      </c>
      <c r="B8" s="55">
        <f>_xlfn.IFNA(VLOOKUP($A8,[1]JAN!$B$6:$AB$54,27,FALSE),0)</f>
        <v>0</v>
      </c>
      <c r="C8" s="55"/>
      <c r="D8" s="55"/>
      <c r="E8" s="55"/>
      <c r="F8" s="55"/>
      <c r="G8" s="55"/>
      <c r="H8" s="38"/>
      <c r="I8" s="55"/>
      <c r="J8" s="55"/>
      <c r="K8" s="55"/>
      <c r="L8" s="55"/>
      <c r="M8" s="55"/>
      <c r="N8" s="65">
        <f t="shared" si="0"/>
        <v>0</v>
      </c>
      <c r="O8" s="77">
        <v>0</v>
      </c>
      <c r="P8" s="66">
        <f t="shared" si="1"/>
        <v>0</v>
      </c>
      <c r="Q8" s="74" t="e">
        <f t="shared" si="2"/>
        <v>#DIV/0!</v>
      </c>
    </row>
    <row r="9" spans="1:18" s="12" customFormat="1" ht="17.25" customHeight="1">
      <c r="A9" s="37" t="s">
        <v>36</v>
      </c>
      <c r="B9" s="55">
        <f>_xlfn.IFNA(VLOOKUP($A9,[1]JAN!$B$6:$AB$54,27,FALSE),0)</f>
        <v>23</v>
      </c>
      <c r="C9" s="27"/>
      <c r="D9" s="55"/>
      <c r="E9" s="55"/>
      <c r="F9" s="38"/>
      <c r="G9" s="38"/>
      <c r="H9" s="38"/>
      <c r="I9" s="55"/>
      <c r="J9" s="55"/>
      <c r="K9" s="55"/>
      <c r="L9" s="55"/>
      <c r="M9" s="55"/>
      <c r="N9" s="65">
        <f t="shared" si="0"/>
        <v>23</v>
      </c>
      <c r="O9" s="77">
        <v>813</v>
      </c>
      <c r="P9" s="66">
        <f t="shared" si="1"/>
        <v>-790</v>
      </c>
      <c r="Q9" s="74">
        <f t="shared" si="2"/>
        <v>-97.17</v>
      </c>
    </row>
    <row r="10" spans="1:18" s="12" customFormat="1" ht="17.25" customHeight="1">
      <c r="A10" s="37" t="s">
        <v>16</v>
      </c>
      <c r="B10" s="55">
        <f>_xlfn.IFNA(VLOOKUP($A10,[1]JAN!$B$6:$AB$54,27,FALSE),0)</f>
        <v>0</v>
      </c>
      <c r="C10" s="27"/>
      <c r="D10" s="55"/>
      <c r="E10" s="55"/>
      <c r="F10" s="38"/>
      <c r="G10" s="38"/>
      <c r="H10" s="38"/>
      <c r="I10" s="55"/>
      <c r="J10" s="55"/>
      <c r="K10" s="55"/>
      <c r="L10" s="55"/>
      <c r="M10" s="55"/>
      <c r="N10" s="65">
        <f t="shared" si="0"/>
        <v>0</v>
      </c>
      <c r="O10" s="77">
        <v>1395</v>
      </c>
      <c r="P10" s="66">
        <f t="shared" si="1"/>
        <v>-1395</v>
      </c>
      <c r="Q10" s="74">
        <f t="shared" si="2"/>
        <v>-100</v>
      </c>
    </row>
    <row r="11" spans="1:18" s="12" customFormat="1" ht="18.75" customHeight="1">
      <c r="A11" s="37" t="s">
        <v>17</v>
      </c>
      <c r="B11" s="55">
        <f>_xlfn.IFNA(VLOOKUP($A11,[1]JAN!$B$6:$AB$54,27,FALSE),0)</f>
        <v>369</v>
      </c>
      <c r="C11" s="27"/>
      <c r="D11" s="55"/>
      <c r="E11" s="55"/>
      <c r="F11" s="38"/>
      <c r="G11" s="38"/>
      <c r="H11" s="38"/>
      <c r="I11" s="55"/>
      <c r="J11" s="55"/>
      <c r="K11" s="55"/>
      <c r="L11" s="55"/>
      <c r="M11" s="55"/>
      <c r="N11" s="65">
        <f t="shared" si="0"/>
        <v>369</v>
      </c>
      <c r="O11" s="77">
        <v>18564</v>
      </c>
      <c r="P11" s="66">
        <f t="shared" si="1"/>
        <v>-18195</v>
      </c>
      <c r="Q11" s="74">
        <f t="shared" si="2"/>
        <v>-98.01</v>
      </c>
    </row>
    <row r="12" spans="1:18" s="12" customFormat="1" ht="18.75" customHeight="1">
      <c r="A12" s="37" t="s">
        <v>50</v>
      </c>
      <c r="B12" s="55">
        <f>_xlfn.IFNA(VLOOKUP($A12,[1]JAN!$B$6:$AB$54,27,FALSE),0)</f>
        <v>0</v>
      </c>
      <c r="E12" s="55"/>
      <c r="F12" s="38"/>
      <c r="G12" s="38"/>
      <c r="H12" s="38"/>
      <c r="I12" s="55"/>
      <c r="J12" s="55"/>
      <c r="K12" s="55"/>
      <c r="L12" s="55"/>
      <c r="M12" s="55"/>
      <c r="N12" s="65">
        <f t="shared" si="0"/>
        <v>0</v>
      </c>
      <c r="O12" s="77"/>
      <c r="P12" s="66">
        <f t="shared" ref="P12:P23" si="3">SUM(N12-O12)</f>
        <v>0</v>
      </c>
      <c r="Q12" s="74" t="e">
        <f t="shared" ref="Q12:Q23" si="4">ROUND(((P12/O12)*100),2)</f>
        <v>#DIV/0!</v>
      </c>
    </row>
    <row r="13" spans="1:18" s="12" customFormat="1" ht="18.75" customHeight="1">
      <c r="A13" s="37" t="s">
        <v>45</v>
      </c>
      <c r="B13" s="55">
        <f>_xlfn.IFNA(VLOOKUP($A13,[1]JAN!$B$6:$AB$54,27,FALSE),0)</f>
        <v>0</v>
      </c>
      <c r="C13" s="27"/>
      <c r="D13" s="55"/>
      <c r="H13" s="38"/>
      <c r="I13" s="55"/>
      <c r="J13" s="55"/>
      <c r="K13" s="55"/>
      <c r="L13" s="55"/>
      <c r="M13" s="55"/>
      <c r="N13" s="65">
        <f t="shared" si="0"/>
        <v>0</v>
      </c>
      <c r="O13" s="77">
        <v>2650</v>
      </c>
      <c r="P13" s="66">
        <f t="shared" si="3"/>
        <v>-2650</v>
      </c>
      <c r="Q13" s="74">
        <f t="shared" si="4"/>
        <v>-100</v>
      </c>
      <c r="R13" s="12" t="s">
        <v>38</v>
      </c>
    </row>
    <row r="14" spans="1:18" s="12" customFormat="1" ht="18.75" customHeight="1">
      <c r="A14" s="37" t="s">
        <v>46</v>
      </c>
      <c r="B14" s="55">
        <f>_xlfn.IFNA(VLOOKUP($A14,[1]JAN!$B$6:$AB$54,27,FALSE),0)</f>
        <v>0</v>
      </c>
      <c r="C14" s="55"/>
      <c r="D14" s="55"/>
      <c r="E14" s="55"/>
      <c r="F14" s="38"/>
      <c r="G14" s="38"/>
      <c r="H14" s="38"/>
      <c r="I14" s="55"/>
      <c r="J14" s="55"/>
      <c r="K14" s="55"/>
      <c r="L14" s="55"/>
      <c r="M14" s="55"/>
      <c r="N14" s="65">
        <f t="shared" si="0"/>
        <v>0</v>
      </c>
      <c r="O14" s="77">
        <v>822</v>
      </c>
      <c r="P14" s="66">
        <f t="shared" si="3"/>
        <v>-822</v>
      </c>
      <c r="Q14" s="74">
        <f t="shared" si="4"/>
        <v>-100</v>
      </c>
      <c r="R14" s="12" t="s">
        <v>38</v>
      </c>
    </row>
    <row r="15" spans="1:18" s="12" customFormat="1" ht="18.75" customHeight="1">
      <c r="A15" s="37" t="s">
        <v>47</v>
      </c>
      <c r="B15" s="55">
        <f>_xlfn.IFNA(VLOOKUP($A15,[1]JAN!$B$6:$AB$54,27,FALSE),0)</f>
        <v>0</v>
      </c>
      <c r="C15" s="55"/>
      <c r="D15" s="55"/>
      <c r="E15" s="55"/>
      <c r="F15" s="38"/>
      <c r="G15" s="38"/>
      <c r="H15" s="38"/>
      <c r="I15" s="55"/>
      <c r="J15" s="55"/>
      <c r="K15" s="55"/>
      <c r="L15" s="55"/>
      <c r="M15" s="55"/>
      <c r="N15" s="65">
        <f t="shared" si="0"/>
        <v>0</v>
      </c>
      <c r="O15" s="77">
        <v>0</v>
      </c>
      <c r="P15" s="66">
        <f t="shared" si="3"/>
        <v>0</v>
      </c>
      <c r="Q15" s="74" t="e">
        <f t="shared" si="4"/>
        <v>#DIV/0!</v>
      </c>
      <c r="R15" s="12" t="s">
        <v>38</v>
      </c>
    </row>
    <row r="16" spans="1:18" s="12" customFormat="1" ht="18.75" customHeight="1">
      <c r="A16" s="37" t="s">
        <v>51</v>
      </c>
      <c r="B16" s="55">
        <f>_xlfn.IFNA(VLOOKUP($A16,[1]JAN!$B$6:$AB$54,27,FALSE),0)</f>
        <v>1</v>
      </c>
      <c r="C16" s="55"/>
      <c r="D16" s="55"/>
      <c r="E16" s="55"/>
      <c r="F16" s="38"/>
      <c r="G16" s="38"/>
      <c r="H16" s="38"/>
      <c r="I16" s="55"/>
      <c r="J16" s="55"/>
      <c r="K16" s="55"/>
      <c r="L16" s="55"/>
      <c r="M16" s="55"/>
      <c r="N16" s="65">
        <f t="shared" si="0"/>
        <v>1</v>
      </c>
      <c r="O16" s="77">
        <v>0</v>
      </c>
      <c r="P16" s="66">
        <f t="shared" si="3"/>
        <v>1</v>
      </c>
      <c r="Q16" s="74" t="e">
        <f t="shared" si="4"/>
        <v>#DIV/0!</v>
      </c>
      <c r="R16" s="12" t="s">
        <v>38</v>
      </c>
    </row>
    <row r="17" spans="1:18" s="12" customFormat="1" ht="17.25" customHeight="1">
      <c r="A17" s="37" t="s">
        <v>18</v>
      </c>
      <c r="B17" s="55">
        <f>_xlfn.IFNA(VLOOKUP($A17,[1]JAN!$B$6:$AB$54,27,FALSE),0)</f>
        <v>102</v>
      </c>
      <c r="C17" s="27"/>
      <c r="D17" s="55"/>
      <c r="E17" s="55"/>
      <c r="F17" s="38"/>
      <c r="G17" s="38"/>
      <c r="H17" s="38"/>
      <c r="I17" s="55"/>
      <c r="J17" s="55"/>
      <c r="K17" s="55"/>
      <c r="L17" s="55"/>
      <c r="M17" s="55"/>
      <c r="N17" s="65">
        <f t="shared" si="0"/>
        <v>102</v>
      </c>
      <c r="O17" s="77">
        <v>3785</v>
      </c>
      <c r="P17" s="66">
        <f t="shared" si="3"/>
        <v>-3683</v>
      </c>
      <c r="Q17" s="74">
        <f t="shared" si="4"/>
        <v>-97.31</v>
      </c>
    </row>
    <row r="18" spans="1:18" s="12" customFormat="1" ht="17.25" customHeight="1">
      <c r="A18" s="37" t="s">
        <v>48</v>
      </c>
      <c r="B18" s="55">
        <f>_xlfn.IFNA(VLOOKUP($A18,[1]JAN!$B$6:$AB$54,27,FALSE),0)</f>
        <v>0</v>
      </c>
      <c r="C18" s="55"/>
      <c r="D18" s="55"/>
      <c r="E18" s="55"/>
      <c r="F18" s="38"/>
      <c r="G18" s="38"/>
      <c r="I18" s="55"/>
      <c r="J18" s="55"/>
      <c r="K18" s="55"/>
      <c r="L18" s="55"/>
      <c r="M18" s="55"/>
      <c r="N18" s="65">
        <f t="shared" si="0"/>
        <v>0</v>
      </c>
      <c r="O18" s="77">
        <v>0</v>
      </c>
      <c r="P18" s="66">
        <f t="shared" si="3"/>
        <v>0</v>
      </c>
      <c r="Q18" s="74" t="e">
        <f t="shared" si="4"/>
        <v>#DIV/0!</v>
      </c>
      <c r="R18" s="12" t="s">
        <v>38</v>
      </c>
    </row>
    <row r="19" spans="1:18" ht="16.5" customHeight="1">
      <c r="A19" s="37" t="s">
        <v>19</v>
      </c>
      <c r="B19" s="55">
        <f>_xlfn.IFNA(VLOOKUP($A19,[1]JAN!$B$6:$AB$54,27,FALSE),0)</f>
        <v>0</v>
      </c>
      <c r="C19" s="55"/>
      <c r="D19" s="55"/>
      <c r="E19" s="55"/>
      <c r="F19" s="38"/>
      <c r="G19" s="38"/>
      <c r="H19" s="38"/>
      <c r="I19" s="55"/>
      <c r="J19" s="55"/>
      <c r="K19" s="55"/>
      <c r="L19" s="55"/>
      <c r="M19" s="55"/>
      <c r="N19" s="65">
        <f t="shared" si="0"/>
        <v>0</v>
      </c>
      <c r="O19" s="77">
        <v>0</v>
      </c>
      <c r="P19" s="66">
        <f t="shared" si="3"/>
        <v>0</v>
      </c>
      <c r="Q19" s="74" t="e">
        <f t="shared" si="4"/>
        <v>#DIV/0!</v>
      </c>
    </row>
    <row r="20" spans="1:18" s="12" customFormat="1" ht="17.25" customHeight="1">
      <c r="A20" s="37" t="s">
        <v>20</v>
      </c>
      <c r="B20" s="55">
        <f>_xlfn.IFNA(VLOOKUP($A20,[1]JAN!$B$6:$AB$54,27,FALSE),0)</f>
        <v>1273</v>
      </c>
      <c r="C20" s="27"/>
      <c r="D20" s="55"/>
      <c r="E20" s="55"/>
      <c r="F20" s="38"/>
      <c r="G20" s="38"/>
      <c r="H20" s="38"/>
      <c r="I20" s="55"/>
      <c r="J20" s="55"/>
      <c r="K20" s="55"/>
      <c r="L20" s="55"/>
      <c r="M20" s="55"/>
      <c r="N20" s="65">
        <f t="shared" si="0"/>
        <v>1273</v>
      </c>
      <c r="O20" s="77">
        <v>9564</v>
      </c>
      <c r="P20" s="66">
        <f t="shared" si="3"/>
        <v>-8291</v>
      </c>
      <c r="Q20" s="74">
        <f t="shared" si="4"/>
        <v>-86.69</v>
      </c>
    </row>
    <row r="21" spans="1:18" s="12" customFormat="1" ht="17.25" customHeight="1">
      <c r="A21" s="37" t="s">
        <v>33</v>
      </c>
      <c r="B21" s="55">
        <f>_xlfn.IFNA(VLOOKUP($A21,[1]JAN!$B$6:$AB$54,27,FALSE),0)</f>
        <v>0</v>
      </c>
      <c r="C21" s="27"/>
      <c r="D21" s="55"/>
      <c r="E21" s="55"/>
      <c r="F21" s="38"/>
      <c r="G21" s="38"/>
      <c r="H21" s="38"/>
      <c r="I21" s="38"/>
      <c r="J21" s="55"/>
      <c r="K21" s="55"/>
      <c r="L21" s="55"/>
      <c r="M21" s="55"/>
      <c r="N21" s="65">
        <f t="shared" si="0"/>
        <v>0</v>
      </c>
      <c r="O21" s="77">
        <v>1248</v>
      </c>
      <c r="P21" s="66">
        <f t="shared" si="3"/>
        <v>-1248</v>
      </c>
      <c r="Q21" s="74">
        <f t="shared" si="4"/>
        <v>-100</v>
      </c>
    </row>
    <row r="22" spans="1:18" ht="17.25" customHeight="1">
      <c r="A22" s="37" t="s">
        <v>34</v>
      </c>
      <c r="B22" s="55">
        <f>_xlfn.IFNA(VLOOKUP($A22,[1]JAN!$B$6:$AB$54,27,FALSE),0)</f>
        <v>13</v>
      </c>
      <c r="C22" s="27"/>
      <c r="D22" s="55"/>
      <c r="E22" s="55"/>
      <c r="F22" s="38"/>
      <c r="G22" s="38"/>
      <c r="H22" s="38"/>
      <c r="I22" s="55"/>
      <c r="J22" s="55"/>
      <c r="K22" s="55"/>
      <c r="L22" s="55"/>
      <c r="M22" s="55"/>
      <c r="N22" s="65">
        <f>SUM(B22:M22)</f>
        <v>13</v>
      </c>
      <c r="O22" s="77">
        <v>134</v>
      </c>
      <c r="P22" s="66">
        <f t="shared" si="3"/>
        <v>-121</v>
      </c>
      <c r="Q22" s="74">
        <f t="shared" si="4"/>
        <v>-90.3</v>
      </c>
    </row>
    <row r="23" spans="1:18" ht="17.25" customHeight="1" thickBot="1">
      <c r="A23" s="37" t="s">
        <v>37</v>
      </c>
      <c r="B23" s="55">
        <f>_xlfn.IFNA(VLOOKUP($A23,[1]JAN!$B$6:$AB$54,27,FALSE),0)</f>
        <v>0</v>
      </c>
      <c r="C23" s="27"/>
      <c r="D23" s="55"/>
      <c r="E23" s="55"/>
      <c r="F23" s="38"/>
      <c r="G23" s="38"/>
      <c r="H23" s="38"/>
      <c r="J23" s="55"/>
      <c r="K23" s="55"/>
      <c r="L23" s="55"/>
      <c r="M23" s="55"/>
      <c r="N23" s="65">
        <f t="shared" si="0"/>
        <v>0</v>
      </c>
      <c r="O23" s="77">
        <v>0</v>
      </c>
      <c r="P23" s="66">
        <f t="shared" si="3"/>
        <v>0</v>
      </c>
      <c r="Q23" s="74" t="e">
        <f t="shared" si="4"/>
        <v>#DIV/0!</v>
      </c>
    </row>
    <row r="24" spans="1:18" ht="17.25" customHeight="1" thickBot="1">
      <c r="A24" s="39" t="s">
        <v>21</v>
      </c>
      <c r="B24" s="20">
        <f>SUM(B5:B23)</f>
        <v>1811</v>
      </c>
      <c r="C24" s="57">
        <f t="shared" ref="C24:H24" si="5">SUM(C5:C22)</f>
        <v>0</v>
      </c>
      <c r="D24" s="57">
        <f t="shared" si="5"/>
        <v>0</v>
      </c>
      <c r="E24" s="57">
        <f t="shared" si="5"/>
        <v>0</v>
      </c>
      <c r="F24" s="57">
        <f t="shared" si="5"/>
        <v>0</v>
      </c>
      <c r="G24" s="57">
        <f t="shared" si="5"/>
        <v>0</v>
      </c>
      <c r="H24" s="57">
        <f t="shared" si="5"/>
        <v>0</v>
      </c>
      <c r="I24" s="57">
        <f>SUM(I5:I22)</f>
        <v>0</v>
      </c>
      <c r="J24" s="57">
        <f>SUM(J5:J22)</f>
        <v>0</v>
      </c>
      <c r="K24" s="57">
        <f>SUM(K5:K22)</f>
        <v>0</v>
      </c>
      <c r="L24" s="57">
        <f>SUM(L5:L22)</f>
        <v>0</v>
      </c>
      <c r="M24" s="57">
        <f>SUM(M5:M22)</f>
        <v>0</v>
      </c>
      <c r="N24" s="67">
        <f>SUM(B24:M24)</f>
        <v>1811</v>
      </c>
      <c r="O24" s="79">
        <v>41866</v>
      </c>
      <c r="P24" s="68">
        <f>SUM(P5:P23)</f>
        <v>-40055</v>
      </c>
      <c r="Q24" s="73">
        <f t="shared" si="2"/>
        <v>-95.67</v>
      </c>
    </row>
    <row r="25" spans="1:18" ht="17.25" customHeight="1">
      <c r="A25" s="37" t="s">
        <v>29</v>
      </c>
      <c r="B25" s="55">
        <f>_xlfn.IFNA(VLOOKUP($A25,[1]JAN!$B$6:$AB$54,27,FALSE),0)</f>
        <v>0</v>
      </c>
      <c r="C25" s="55"/>
      <c r="D25" s="55"/>
      <c r="E25" s="55"/>
      <c r="F25" s="55"/>
      <c r="G25" s="21"/>
      <c r="H25" s="55"/>
      <c r="I25" s="55"/>
      <c r="J25" s="55"/>
      <c r="K25" s="55"/>
      <c r="L25" s="55"/>
      <c r="M25" s="55"/>
      <c r="N25" s="65">
        <f t="shared" ref="N25:N35" si="6">SUM(B25:M25)</f>
        <v>0</v>
      </c>
      <c r="O25" s="80">
        <v>0</v>
      </c>
      <c r="P25" s="66">
        <f t="shared" ref="P25:P38" si="7">SUM(N25-O25)</f>
        <v>0</v>
      </c>
      <c r="Q25" s="74" t="e">
        <f t="shared" si="2"/>
        <v>#DIV/0!</v>
      </c>
    </row>
    <row r="26" spans="1:18" ht="17.25" customHeight="1">
      <c r="A26" s="37" t="s">
        <v>22</v>
      </c>
      <c r="B26" s="55">
        <f>_xlfn.IFNA(VLOOKUP($A26,[1]JAN!$B$6:$AB$54,27,FALSE),0)</f>
        <v>1530</v>
      </c>
      <c r="C26" s="27"/>
      <c r="D26" s="55"/>
      <c r="E26" s="27"/>
      <c r="F26" s="21"/>
      <c r="G26" s="21"/>
      <c r="H26" s="55"/>
      <c r="I26" s="55"/>
      <c r="J26" s="55"/>
      <c r="K26" s="55"/>
      <c r="L26" s="55"/>
      <c r="M26" s="55"/>
      <c r="N26" s="65">
        <f t="shared" si="6"/>
        <v>1530</v>
      </c>
      <c r="O26" s="80">
        <v>1743</v>
      </c>
      <c r="P26" s="66">
        <f t="shared" si="7"/>
        <v>-213</v>
      </c>
      <c r="Q26" s="74">
        <f t="shared" si="2"/>
        <v>-12.22</v>
      </c>
    </row>
    <row r="27" spans="1:18" ht="17.25" customHeight="1" thickBot="1">
      <c r="A27" s="37" t="s">
        <v>23</v>
      </c>
      <c r="B27" s="55">
        <f>_xlfn.IFNA(VLOOKUP($A27,[1]JAN!$B$6:$AB$54,27,FALSE),0)</f>
        <v>0</v>
      </c>
      <c r="C27" s="27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65">
        <f t="shared" si="6"/>
        <v>0</v>
      </c>
      <c r="O27" s="80">
        <v>7274</v>
      </c>
      <c r="P27" s="66">
        <f t="shared" si="7"/>
        <v>-7274</v>
      </c>
      <c r="Q27" s="74">
        <f t="shared" si="2"/>
        <v>-100</v>
      </c>
    </row>
    <row r="28" spans="1:18" ht="17.25" customHeight="1" thickBot="1">
      <c r="A28" s="39" t="s">
        <v>24</v>
      </c>
      <c r="B28" s="20">
        <f>SUM(B25:B27)</f>
        <v>1530</v>
      </c>
      <c r="C28" s="57">
        <f t="shared" ref="C28:H28" si="8">SUM(C25:C27)</f>
        <v>0</v>
      </c>
      <c r="D28" s="57">
        <f t="shared" si="8"/>
        <v>0</v>
      </c>
      <c r="E28" s="57">
        <f t="shared" si="8"/>
        <v>0</v>
      </c>
      <c r="F28" s="57">
        <f t="shared" si="8"/>
        <v>0</v>
      </c>
      <c r="G28" s="57">
        <f t="shared" si="8"/>
        <v>0</v>
      </c>
      <c r="H28" s="57">
        <f t="shared" si="8"/>
        <v>0</v>
      </c>
      <c r="I28" s="57">
        <f t="shared" ref="I28:M28" si="9">SUM(I25:I27)</f>
        <v>0</v>
      </c>
      <c r="J28" s="57">
        <f t="shared" si="9"/>
        <v>0</v>
      </c>
      <c r="K28" s="57">
        <f t="shared" si="9"/>
        <v>0</v>
      </c>
      <c r="L28" s="57">
        <f t="shared" si="9"/>
        <v>0</v>
      </c>
      <c r="M28" s="57">
        <f t="shared" si="9"/>
        <v>0</v>
      </c>
      <c r="N28" s="67">
        <f>SUM(B28:M28)</f>
        <v>1530</v>
      </c>
      <c r="O28" s="79">
        <v>9017</v>
      </c>
      <c r="P28" s="68">
        <f>SUM(P25:P27)</f>
        <v>-7487</v>
      </c>
      <c r="Q28" s="73">
        <f t="shared" si="2"/>
        <v>-83.03</v>
      </c>
    </row>
    <row r="29" spans="1:18" ht="17.25" customHeight="1">
      <c r="A29" s="37" t="s">
        <v>25</v>
      </c>
      <c r="B29" s="55">
        <f>_xlfn.IFNA(VLOOKUP($A29,[1]JAN!$B$6:$AB$54,27,FALSE),0)</f>
        <v>0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65">
        <f t="shared" si="6"/>
        <v>0</v>
      </c>
      <c r="O29" s="80">
        <v>0</v>
      </c>
      <c r="P29" s="66">
        <f t="shared" si="7"/>
        <v>0</v>
      </c>
      <c r="Q29" s="74" t="e">
        <f t="shared" si="2"/>
        <v>#DIV/0!</v>
      </c>
    </row>
    <row r="30" spans="1:18" ht="17.25" customHeight="1">
      <c r="A30" s="37" t="s">
        <v>35</v>
      </c>
      <c r="B30" s="55">
        <f>_xlfn.IFNA(VLOOKUP($A30,[1]JAN!$B$6:$AB$54,27,FALSE),0)</f>
        <v>0</v>
      </c>
      <c r="C30" s="27"/>
      <c r="D30" s="55"/>
      <c r="E30" s="38"/>
      <c r="F30" s="38"/>
      <c r="G30" s="38"/>
      <c r="H30" s="55"/>
      <c r="I30" s="55"/>
      <c r="J30" s="55"/>
      <c r="K30" s="55"/>
      <c r="L30" s="55"/>
      <c r="M30" s="55"/>
      <c r="N30" s="65">
        <f t="shared" si="6"/>
        <v>0</v>
      </c>
      <c r="O30" s="80">
        <v>2</v>
      </c>
      <c r="P30" s="66">
        <f t="shared" si="7"/>
        <v>-2</v>
      </c>
      <c r="Q30" s="74">
        <f t="shared" si="2"/>
        <v>-100</v>
      </c>
    </row>
    <row r="31" spans="1:18" s="23" customFormat="1" ht="17.25" customHeight="1">
      <c r="A31" s="37" t="s">
        <v>44</v>
      </c>
      <c r="B31" s="55">
        <f>_xlfn.IFNA(VLOOKUP($A31,[1]JAN!$B$6:$AB$54,27,FALSE),0)</f>
        <v>0</v>
      </c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65">
        <f t="shared" si="6"/>
        <v>0</v>
      </c>
      <c r="O31" s="80">
        <v>0</v>
      </c>
      <c r="P31" s="66">
        <f t="shared" si="7"/>
        <v>0</v>
      </c>
      <c r="Q31" s="74" t="e">
        <f t="shared" si="2"/>
        <v>#DIV/0!</v>
      </c>
    </row>
    <row r="32" spans="1:18" ht="17.25" customHeight="1">
      <c r="A32" s="37" t="s">
        <v>43</v>
      </c>
      <c r="B32" s="55">
        <f>_xlfn.IFNA(VLOOKUP($A32,[1]JAN!$B$6:$AB$54,27,FALSE),0)</f>
        <v>0</v>
      </c>
      <c r="C32" s="27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65">
        <f t="shared" si="6"/>
        <v>0</v>
      </c>
      <c r="O32" s="80">
        <v>0</v>
      </c>
      <c r="P32" s="66">
        <f t="shared" si="7"/>
        <v>0</v>
      </c>
      <c r="Q32" s="74" t="e">
        <f t="shared" si="2"/>
        <v>#DIV/0!</v>
      </c>
    </row>
    <row r="33" spans="1:17" ht="17.25" customHeight="1">
      <c r="A33" s="37" t="s">
        <v>32</v>
      </c>
      <c r="B33" s="55">
        <f>_xlfn.IFNA(VLOOKUP($A33,[1]JAN!$B$6:$AB$54,27,FALSE),0)</f>
        <v>0</v>
      </c>
      <c r="C33" s="27"/>
      <c r="D33" s="55"/>
      <c r="E33" s="55"/>
      <c r="F33" s="38"/>
      <c r="G33" s="38"/>
      <c r="H33" s="55"/>
      <c r="I33" s="55"/>
      <c r="J33" s="55"/>
      <c r="K33" s="55"/>
      <c r="L33" s="55"/>
      <c r="M33" s="55"/>
      <c r="N33" s="65">
        <f t="shared" si="6"/>
        <v>0</v>
      </c>
      <c r="O33" s="80">
        <v>0</v>
      </c>
      <c r="P33" s="66">
        <f t="shared" si="7"/>
        <v>0</v>
      </c>
      <c r="Q33" s="74" t="e">
        <f t="shared" si="2"/>
        <v>#DIV/0!</v>
      </c>
    </row>
    <row r="34" spans="1:17" s="23" customFormat="1" ht="17.25" customHeight="1">
      <c r="A34" s="37" t="s">
        <v>40</v>
      </c>
      <c r="B34" s="55">
        <f>_xlfn.IFNA(VLOOKUP($A34,[1]JAN!$B$6:$AB$54,27,FALSE),0)</f>
        <v>0</v>
      </c>
      <c r="C34" s="17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65">
        <f t="shared" si="6"/>
        <v>0</v>
      </c>
      <c r="O34" s="80">
        <v>0</v>
      </c>
      <c r="P34" s="66">
        <f t="shared" si="7"/>
        <v>0</v>
      </c>
      <c r="Q34" s="74" t="e">
        <f t="shared" si="2"/>
        <v>#DIV/0!</v>
      </c>
    </row>
    <row r="35" spans="1:17" s="23" customFormat="1" ht="17.25" customHeight="1">
      <c r="A35" s="37" t="s">
        <v>41</v>
      </c>
      <c r="B35" s="55">
        <f>_xlfn.IFNA(VLOOKUP($A35,[1]JAN!$B$6:$AB$54,27,FALSE),0)</f>
        <v>0</v>
      </c>
      <c r="C35" s="17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65">
        <f t="shared" si="6"/>
        <v>0</v>
      </c>
      <c r="O35" s="80">
        <v>0</v>
      </c>
      <c r="P35" s="66">
        <f t="shared" si="7"/>
        <v>0</v>
      </c>
      <c r="Q35" s="74" t="e">
        <f t="shared" si="2"/>
        <v>#DIV/0!</v>
      </c>
    </row>
    <row r="36" spans="1:17" ht="17.25" customHeight="1" thickBot="1">
      <c r="A36" s="37" t="s">
        <v>52</v>
      </c>
      <c r="B36" s="55">
        <f>_xlfn.IFNA(VLOOKUP($A36,[1]JAN!$B$6:$AB$54,27,FALSE),0)</f>
        <v>12</v>
      </c>
      <c r="C36" s="27"/>
      <c r="D36" s="55"/>
      <c r="E36" s="27"/>
      <c r="F36" s="55"/>
      <c r="G36" s="56"/>
      <c r="H36" s="55"/>
      <c r="I36" s="59"/>
      <c r="J36" s="55"/>
      <c r="K36" s="55"/>
      <c r="L36" s="55"/>
      <c r="M36" s="55"/>
      <c r="N36" s="65">
        <f>SUM(B36:M36)</f>
        <v>12</v>
      </c>
      <c r="O36" s="80">
        <v>199</v>
      </c>
      <c r="P36" s="66">
        <f t="shared" si="7"/>
        <v>-187</v>
      </c>
      <c r="Q36" s="74">
        <f t="shared" si="2"/>
        <v>-93.97</v>
      </c>
    </row>
    <row r="37" spans="1:17" ht="17.25" customHeight="1" thickBot="1">
      <c r="A37" s="40" t="s">
        <v>28</v>
      </c>
      <c r="B37" s="19">
        <f>SUM(B29:B36)</f>
        <v>12</v>
      </c>
      <c r="C37" s="19">
        <f>SUM(C29:C36)</f>
        <v>0</v>
      </c>
      <c r="D37" s="19">
        <f>SUM(D29:D36)</f>
        <v>0</v>
      </c>
      <c r="E37" s="19">
        <f>SUM(E29:E36)</f>
        <v>0</v>
      </c>
      <c r="F37" s="60">
        <f>SUM(F29:F36)</f>
        <v>0</v>
      </c>
      <c r="G37" s="60">
        <f t="shared" ref="G37:H37" si="10">SUM(G29:G36)</f>
        <v>0</v>
      </c>
      <c r="H37" s="22">
        <f t="shared" si="10"/>
        <v>0</v>
      </c>
      <c r="I37" s="22">
        <f>SUM(I29:I36)</f>
        <v>0</v>
      </c>
      <c r="J37" s="72">
        <f>SUM(J29:J36)</f>
        <v>0</v>
      </c>
      <c r="K37" s="75">
        <f>SUM(K29:K36)</f>
        <v>0</v>
      </c>
      <c r="L37" s="75">
        <f>SUM(L29:L36)</f>
        <v>0</v>
      </c>
      <c r="M37" s="76">
        <f>SUM(M29:M36)</f>
        <v>0</v>
      </c>
      <c r="N37" s="69">
        <f>SUM(B37:M37)</f>
        <v>12</v>
      </c>
      <c r="O37" s="82">
        <v>201</v>
      </c>
      <c r="P37" s="67">
        <f>SUM(P29:P36)</f>
        <v>-189</v>
      </c>
      <c r="Q37" s="74">
        <f t="shared" si="2"/>
        <v>-94.03</v>
      </c>
    </row>
    <row r="38" spans="1:17" ht="17.25" customHeight="1" thickBot="1">
      <c r="A38" s="41" t="s">
        <v>12</v>
      </c>
      <c r="B38" s="64">
        <f t="shared" ref="B38:J38" si="11">SUM(B24+B28+B37)</f>
        <v>3353</v>
      </c>
      <c r="C38" s="64">
        <f t="shared" si="11"/>
        <v>0</v>
      </c>
      <c r="D38" s="64">
        <f t="shared" si="11"/>
        <v>0</v>
      </c>
      <c r="E38" s="64">
        <f t="shared" si="11"/>
        <v>0</v>
      </c>
      <c r="F38" s="64">
        <f t="shared" si="11"/>
        <v>0</v>
      </c>
      <c r="G38" s="64">
        <f>SUM(G24+G28+G37)</f>
        <v>0</v>
      </c>
      <c r="H38" s="64">
        <f t="shared" ref="H38:I38" si="12">SUM(H24+H28+H37)</f>
        <v>0</v>
      </c>
      <c r="I38" s="64">
        <f t="shared" si="12"/>
        <v>0</v>
      </c>
      <c r="J38" s="64">
        <f t="shared" si="11"/>
        <v>0</v>
      </c>
      <c r="K38" s="64">
        <f t="shared" ref="K38:M38" si="13">SUM(K24+K28+K37)</f>
        <v>0</v>
      </c>
      <c r="L38" s="64">
        <f t="shared" si="13"/>
        <v>0</v>
      </c>
      <c r="M38" s="64">
        <f t="shared" si="13"/>
        <v>0</v>
      </c>
      <c r="N38" s="69">
        <f>SUM(B38:M38)</f>
        <v>3353</v>
      </c>
      <c r="O38" s="81">
        <v>185707</v>
      </c>
      <c r="P38" s="66">
        <f t="shared" si="7"/>
        <v>-182354</v>
      </c>
      <c r="Q38" s="74">
        <f t="shared" si="2"/>
        <v>-98.19</v>
      </c>
    </row>
    <row r="39" spans="1:17" ht="17.25" customHeight="1" thickBot="1">
      <c r="A39" s="43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26"/>
      <c r="O39" s="77"/>
      <c r="P39" s="45"/>
      <c r="Q39" s="46"/>
    </row>
    <row r="40" spans="1:17" ht="17.25" customHeight="1" thickBot="1">
      <c r="A40" s="47">
        <v>2020</v>
      </c>
      <c r="B40" s="42">
        <v>51084</v>
      </c>
      <c r="C40" s="42">
        <v>56017</v>
      </c>
      <c r="D40" s="42">
        <v>28454</v>
      </c>
      <c r="E40" s="42">
        <v>647</v>
      </c>
      <c r="F40" s="62">
        <v>1077</v>
      </c>
      <c r="G40" s="62">
        <v>2592</v>
      </c>
      <c r="H40" s="42">
        <v>6038</v>
      </c>
      <c r="I40" s="42">
        <v>11203</v>
      </c>
      <c r="J40" s="42">
        <v>10445</v>
      </c>
      <c r="K40" s="42">
        <v>7242</v>
      </c>
      <c r="L40" s="42">
        <v>5086</v>
      </c>
      <c r="M40" s="42">
        <v>5822</v>
      </c>
      <c r="N40" s="62"/>
      <c r="O40" s="78"/>
      <c r="P40" s="12"/>
      <c r="Q40" s="48"/>
    </row>
    <row r="41" spans="1:17" ht="17.25" customHeight="1">
      <c r="A41" s="49" t="s">
        <v>30</v>
      </c>
      <c r="B41" s="50">
        <f t="shared" ref="B41:M41" si="14">SUM(B38-B40)</f>
        <v>-47731</v>
      </c>
      <c r="C41" s="50">
        <f t="shared" si="14"/>
        <v>-56017</v>
      </c>
      <c r="D41" s="50">
        <f t="shared" si="14"/>
        <v>-28454</v>
      </c>
      <c r="E41" s="50">
        <f t="shared" si="14"/>
        <v>-647</v>
      </c>
      <c r="F41" s="63">
        <f t="shared" si="14"/>
        <v>-1077</v>
      </c>
      <c r="G41" s="63">
        <f t="shared" si="14"/>
        <v>-2592</v>
      </c>
      <c r="H41" s="50">
        <f t="shared" si="14"/>
        <v>-6038</v>
      </c>
      <c r="I41" s="50">
        <f t="shared" si="14"/>
        <v>-11203</v>
      </c>
      <c r="J41" s="50">
        <f t="shared" si="14"/>
        <v>-10445</v>
      </c>
      <c r="K41" s="50">
        <f t="shared" si="14"/>
        <v>-7242</v>
      </c>
      <c r="L41" s="50">
        <f t="shared" si="14"/>
        <v>-5086</v>
      </c>
      <c r="M41" s="50">
        <f t="shared" si="14"/>
        <v>-5822</v>
      </c>
      <c r="N41" s="50"/>
      <c r="O41" s="63"/>
      <c r="P41" s="51"/>
      <c r="Q41" s="48"/>
    </row>
    <row r="42" spans="1:17" ht="17.25" customHeight="1" thickBot="1">
      <c r="A42" s="52" t="s">
        <v>27</v>
      </c>
      <c r="B42" s="25">
        <f>ROUND(((B41/B40)*100),2)</f>
        <v>-93.44</v>
      </c>
      <c r="C42" s="58">
        <f>ROUND(((C41/C40)*100),2)</f>
        <v>-100</v>
      </c>
      <c r="D42" s="25">
        <f t="shared" ref="D42:K42" si="15">ROUND(((D41/D40)*100),2)</f>
        <v>-100</v>
      </c>
      <c r="E42" s="25">
        <f t="shared" si="15"/>
        <v>-100</v>
      </c>
      <c r="F42" s="61">
        <f>ROUND(((F41/F40)*100),2)</f>
        <v>-100</v>
      </c>
      <c r="G42" s="61">
        <f>ROUND(((G41/G40)*100),2)</f>
        <v>-100</v>
      </c>
      <c r="H42" s="25">
        <f t="shared" si="15"/>
        <v>-100</v>
      </c>
      <c r="I42" s="25">
        <f t="shared" si="15"/>
        <v>-100</v>
      </c>
      <c r="J42" s="25">
        <f t="shared" si="15"/>
        <v>-100</v>
      </c>
      <c r="K42" s="25">
        <f t="shared" si="15"/>
        <v>-100</v>
      </c>
      <c r="L42" s="25">
        <f>ROUND(((L41/L40)*100),2)</f>
        <v>-100</v>
      </c>
      <c r="M42" s="25">
        <f>ROUND(((M41/M40)*100),2)</f>
        <v>-100</v>
      </c>
      <c r="N42" s="25"/>
      <c r="O42" s="61"/>
      <c r="P42" s="53"/>
      <c r="Q42" s="54"/>
    </row>
    <row r="44" spans="1:17">
      <c r="A44" s="2"/>
      <c r="E44" s="23"/>
      <c r="N44" s="23" t="s">
        <v>39</v>
      </c>
      <c r="O44" s="24">
        <f>SUM(O38)</f>
        <v>185707</v>
      </c>
    </row>
    <row r="45" spans="1:17">
      <c r="A45" s="1"/>
      <c r="B45" s="3"/>
      <c r="C45" s="3"/>
      <c r="D45" s="3"/>
      <c r="E45" s="10"/>
      <c r="F45" s="3"/>
      <c r="G45" s="4"/>
      <c r="H45" s="5"/>
      <c r="I45" s="10"/>
      <c r="J45" s="10"/>
      <c r="K45" s="16"/>
      <c r="L45" s="2"/>
    </row>
    <row r="46" spans="1:17">
      <c r="B46" s="3"/>
      <c r="C46" s="3"/>
      <c r="D46" s="13"/>
      <c r="E46" s="3"/>
      <c r="F46" s="3"/>
      <c r="G46" s="4"/>
      <c r="H46" s="5"/>
      <c r="I46" s="10"/>
      <c r="J46" s="10"/>
      <c r="K46" s="16"/>
      <c r="L46" s="2"/>
    </row>
    <row r="47" spans="1:17">
      <c r="B47" s="3"/>
      <c r="C47" s="3"/>
      <c r="D47" s="13"/>
      <c r="E47" s="3"/>
      <c r="F47" s="3"/>
      <c r="G47" s="4"/>
      <c r="H47" s="5"/>
      <c r="I47" s="10"/>
      <c r="J47" s="10"/>
      <c r="K47" s="16"/>
      <c r="L47" s="2"/>
    </row>
    <row r="48" spans="1:17">
      <c r="B48" s="3"/>
      <c r="C48" s="3"/>
      <c r="D48" s="13"/>
      <c r="E48" s="3"/>
      <c r="F48" s="3"/>
      <c r="G48" s="4"/>
      <c r="H48" s="5"/>
      <c r="I48" s="10"/>
      <c r="J48" s="10"/>
      <c r="K48" s="16"/>
      <c r="L48" s="2"/>
    </row>
    <row r="49" spans="2:16">
      <c r="B49" s="3"/>
      <c r="C49" s="3"/>
      <c r="D49" s="13"/>
      <c r="E49" s="3"/>
      <c r="F49" s="3"/>
      <c r="G49" s="4"/>
      <c r="H49" s="5"/>
      <c r="I49" s="10"/>
      <c r="J49" s="10"/>
      <c r="K49" s="16"/>
      <c r="L49" s="2"/>
    </row>
    <row r="50" spans="2:16">
      <c r="B50" s="3"/>
      <c r="C50" s="3"/>
      <c r="D50" s="13"/>
      <c r="E50" s="3"/>
      <c r="F50" s="3"/>
      <c r="G50" s="4"/>
      <c r="H50" s="5"/>
      <c r="I50" s="10"/>
      <c r="J50" s="10"/>
      <c r="K50" s="16"/>
      <c r="L50" s="2"/>
    </row>
    <row r="51" spans="2:16">
      <c r="B51" s="3"/>
      <c r="C51" s="3"/>
      <c r="D51" s="13"/>
      <c r="E51" s="3"/>
      <c r="F51" s="3"/>
      <c r="G51" s="4"/>
      <c r="H51" s="5"/>
      <c r="I51" s="10"/>
      <c r="J51" s="10"/>
      <c r="K51" s="16"/>
      <c r="L51" s="2"/>
    </row>
    <row r="52" spans="2:16">
      <c r="B52" s="3"/>
      <c r="C52" s="3"/>
      <c r="D52" s="13"/>
      <c r="E52" s="3"/>
      <c r="F52" s="3"/>
      <c r="G52" s="4"/>
      <c r="H52" s="5"/>
      <c r="I52" s="10"/>
      <c r="J52" s="10"/>
      <c r="K52" s="16"/>
      <c r="L52" s="2"/>
    </row>
    <row r="53" spans="2:16">
      <c r="B53" s="3"/>
      <c r="C53" s="3"/>
      <c r="D53" s="13"/>
      <c r="E53" s="3"/>
      <c r="F53" s="3"/>
      <c r="G53" s="4"/>
      <c r="H53" s="5"/>
      <c r="I53" s="10"/>
      <c r="J53" s="10"/>
      <c r="K53" s="16"/>
      <c r="L53" s="2"/>
    </row>
    <row r="54" spans="2:16">
      <c r="B54" s="3"/>
      <c r="C54" s="3"/>
      <c r="D54" s="13"/>
      <c r="E54" s="3"/>
      <c r="F54" s="3"/>
      <c r="G54" s="4"/>
      <c r="H54" s="5"/>
      <c r="I54" s="3"/>
      <c r="J54" s="3"/>
      <c r="K54" s="16"/>
      <c r="L54" s="2"/>
      <c r="P54" s="18"/>
    </row>
    <row r="55" spans="2:16">
      <c r="B55" s="3"/>
      <c r="C55" s="3"/>
      <c r="D55" s="13"/>
      <c r="E55" s="3"/>
      <c r="F55" s="3"/>
      <c r="G55" s="4"/>
      <c r="H55" s="5"/>
      <c r="I55" s="10"/>
      <c r="J55" s="10"/>
      <c r="K55" s="16"/>
      <c r="L55" s="2"/>
    </row>
    <row r="56" spans="2:16">
      <c r="B56" s="3"/>
      <c r="C56" s="3"/>
      <c r="D56" s="13"/>
      <c r="E56" s="3"/>
      <c r="F56" s="3"/>
      <c r="G56" s="4"/>
      <c r="H56" s="5"/>
      <c r="I56" s="10"/>
      <c r="J56" s="10"/>
      <c r="K56" s="16"/>
      <c r="L56" s="2"/>
    </row>
    <row r="57" spans="2:16">
      <c r="B57" s="3"/>
      <c r="C57" s="3"/>
      <c r="D57" s="13"/>
      <c r="E57" s="3"/>
      <c r="F57" s="3"/>
      <c r="G57" s="4"/>
      <c r="H57" s="5"/>
      <c r="I57" s="10"/>
      <c r="J57" s="10"/>
      <c r="K57" s="16"/>
      <c r="L57" s="2"/>
    </row>
    <row r="58" spans="2:16">
      <c r="B58" s="3"/>
      <c r="C58" s="3"/>
      <c r="D58" s="13"/>
      <c r="E58" s="3"/>
      <c r="F58" s="3"/>
      <c r="G58" s="4"/>
      <c r="H58" s="5"/>
      <c r="I58" s="10"/>
      <c r="J58" s="10"/>
      <c r="K58" s="16"/>
      <c r="L58" s="2"/>
    </row>
    <row r="59" spans="2:16">
      <c r="B59" s="3"/>
      <c r="C59" s="3"/>
      <c r="D59" s="13"/>
      <c r="E59" s="3"/>
      <c r="F59" s="3"/>
      <c r="G59" s="4"/>
      <c r="H59" s="5"/>
      <c r="I59" s="10"/>
      <c r="J59" s="10"/>
      <c r="K59" s="16"/>
      <c r="L59" s="2"/>
    </row>
    <row r="60" spans="2:16">
      <c r="B60" s="3"/>
      <c r="C60" s="3"/>
      <c r="D60" s="13"/>
      <c r="E60" s="3"/>
      <c r="F60" s="3"/>
      <c r="G60" s="4"/>
      <c r="H60" s="5"/>
      <c r="I60" s="10"/>
      <c r="J60" s="10"/>
      <c r="K60" s="16"/>
      <c r="L60" s="2"/>
    </row>
    <row r="61" spans="2:16">
      <c r="B61" s="3"/>
      <c r="C61" s="3"/>
      <c r="D61" s="13"/>
      <c r="E61" s="3"/>
      <c r="F61" s="3"/>
      <c r="G61" s="3"/>
      <c r="H61" s="3"/>
      <c r="I61" s="3"/>
      <c r="J61" s="3"/>
      <c r="K61" s="16"/>
      <c r="L61" s="2"/>
    </row>
    <row r="62" spans="2:16">
      <c r="B62" s="3"/>
      <c r="C62" s="3"/>
      <c r="D62" s="3"/>
      <c r="E62" s="3"/>
      <c r="F62" s="4"/>
      <c r="G62" s="4"/>
      <c r="H62" s="5"/>
      <c r="I62" s="14"/>
      <c r="J62" s="5"/>
      <c r="K62" s="16"/>
      <c r="L62" s="2"/>
    </row>
    <row r="63" spans="2:16">
      <c r="B63" s="3"/>
      <c r="C63" s="4"/>
      <c r="D63" s="4"/>
      <c r="E63" s="3"/>
      <c r="F63" s="4"/>
      <c r="G63" s="4"/>
      <c r="H63" s="5"/>
      <c r="I63" s="14"/>
      <c r="J63" s="15"/>
      <c r="K63" s="16"/>
      <c r="L63" s="2"/>
    </row>
    <row r="64" spans="2:16">
      <c r="B64" s="3"/>
      <c r="C64" s="4"/>
      <c r="D64" s="6"/>
      <c r="E64" s="3"/>
      <c r="F64" s="4"/>
      <c r="G64" s="4"/>
      <c r="H64" s="5"/>
      <c r="I64" s="14"/>
      <c r="J64" s="15"/>
      <c r="K64" s="16"/>
      <c r="L64" s="2"/>
    </row>
    <row r="65" spans="1:12">
      <c r="B65" s="3"/>
      <c r="C65" s="4"/>
      <c r="D65" s="5"/>
      <c r="E65" s="3"/>
      <c r="F65" s="3"/>
      <c r="G65" s="3"/>
      <c r="H65" s="3"/>
      <c r="I65" s="14"/>
      <c r="J65" s="3"/>
      <c r="K65" s="16"/>
      <c r="L65" s="2"/>
    </row>
    <row r="66" spans="1:12">
      <c r="B66" s="3"/>
      <c r="C66" s="3"/>
      <c r="D66" s="3"/>
      <c r="E66" s="3"/>
      <c r="F66" s="5"/>
      <c r="G66" s="7"/>
      <c r="H66" s="4"/>
      <c r="I66" s="5"/>
      <c r="J66" s="10"/>
      <c r="K66" s="16"/>
      <c r="L66" s="2"/>
    </row>
    <row r="67" spans="1:12">
      <c r="B67" s="3"/>
      <c r="C67" s="5"/>
      <c r="D67" s="6"/>
      <c r="E67" s="3"/>
      <c r="F67" s="5"/>
      <c r="G67" s="6"/>
      <c r="H67" s="4"/>
      <c r="I67" s="5"/>
      <c r="J67" s="10"/>
      <c r="K67" s="16"/>
      <c r="L67" s="2"/>
    </row>
    <row r="68" spans="1:12">
      <c r="B68" s="3"/>
      <c r="C68" s="3"/>
      <c r="D68" s="3"/>
      <c r="E68" s="3"/>
      <c r="F68" s="5"/>
      <c r="G68" s="5"/>
      <c r="H68" s="4"/>
      <c r="I68" s="5"/>
      <c r="J68" s="10"/>
      <c r="K68" s="16"/>
      <c r="L68" s="2"/>
    </row>
    <row r="69" spans="1:12">
      <c r="B69" s="3"/>
      <c r="C69" s="5"/>
      <c r="D69" s="4"/>
      <c r="E69" s="3"/>
      <c r="F69" s="3"/>
      <c r="G69" s="3"/>
      <c r="H69" s="4"/>
      <c r="I69" s="15"/>
      <c r="J69" s="10"/>
      <c r="K69" s="16"/>
      <c r="L69" s="2"/>
    </row>
    <row r="70" spans="1:12">
      <c r="B70" s="3"/>
      <c r="C70" s="3"/>
      <c r="D70" s="5"/>
      <c r="E70" s="3"/>
      <c r="F70" s="3"/>
      <c r="G70" s="3"/>
      <c r="H70" s="4"/>
      <c r="I70" s="15"/>
      <c r="J70" s="10"/>
      <c r="K70" s="16"/>
      <c r="L70" s="2"/>
    </row>
    <row r="71" spans="1:12">
      <c r="B71" s="3"/>
      <c r="C71" s="3"/>
      <c r="D71" s="5"/>
      <c r="E71" s="3"/>
      <c r="F71" s="3"/>
      <c r="G71" s="3"/>
      <c r="H71" s="4"/>
      <c r="I71" s="15"/>
      <c r="J71" s="10"/>
      <c r="K71" s="16"/>
      <c r="L71" s="2"/>
    </row>
    <row r="72" spans="1:12">
      <c r="B72" s="3"/>
      <c r="C72" s="3"/>
      <c r="D72" s="5"/>
      <c r="E72" s="3"/>
      <c r="F72" s="3"/>
      <c r="G72" s="3"/>
      <c r="H72" s="4"/>
      <c r="I72" s="15"/>
      <c r="J72" s="10"/>
      <c r="K72" s="16"/>
      <c r="L72" s="2"/>
    </row>
    <row r="73" spans="1:12">
      <c r="B73" s="3"/>
      <c r="C73" s="3"/>
      <c r="D73" s="5"/>
      <c r="E73" s="3"/>
      <c r="F73" s="3"/>
      <c r="G73" s="3"/>
      <c r="H73" s="4"/>
      <c r="I73" s="15"/>
      <c r="J73" s="10"/>
      <c r="K73" s="16"/>
      <c r="L73" s="2"/>
    </row>
    <row r="74" spans="1:12">
      <c r="B74" s="3"/>
      <c r="C74" s="3"/>
      <c r="D74" s="5"/>
      <c r="E74" s="3"/>
      <c r="F74" s="3"/>
      <c r="G74" s="3"/>
      <c r="H74" s="3"/>
      <c r="I74" s="3"/>
      <c r="J74" s="3"/>
      <c r="K74" s="16"/>
      <c r="L74" s="2"/>
    </row>
    <row r="75" spans="1:12">
      <c r="B75" s="3"/>
      <c r="C75" s="3"/>
      <c r="D75" s="3"/>
      <c r="E75" s="8"/>
      <c r="F75" s="9"/>
      <c r="G75" s="8"/>
      <c r="H75" s="5"/>
      <c r="I75" s="9"/>
      <c r="J75" s="9"/>
      <c r="K75" s="9"/>
      <c r="L75" s="2"/>
    </row>
    <row r="76" spans="1:12">
      <c r="B76" s="8"/>
      <c r="C76" s="8"/>
      <c r="D76" s="9"/>
      <c r="E76" s="11"/>
      <c r="F76" s="11"/>
      <c r="G76" s="11"/>
      <c r="H76" s="11"/>
      <c r="I76" s="11"/>
      <c r="J76" s="11"/>
      <c r="K76" s="11"/>
      <c r="L76" s="2"/>
    </row>
    <row r="77" spans="1:12">
      <c r="A77" s="11"/>
      <c r="B77" s="11"/>
      <c r="C77" s="11"/>
      <c r="D77" s="11"/>
      <c r="E77" s="11"/>
      <c r="F77" s="11"/>
      <c r="G77" s="5"/>
      <c r="H77" s="2"/>
    </row>
  </sheetData>
  <mergeCells count="2">
    <mergeCell ref="A2:N2"/>
    <mergeCell ref="A3:N3"/>
  </mergeCells>
  <phoneticPr fontId="0" type="noConversion"/>
  <printOptions gridLines="1"/>
  <pageMargins left="1.1417322834645669" right="0.74803149606299213" top="1.5748031496062993" bottom="0.98425196850393704" header="0.51181102362204722" footer="0.51181102362204722"/>
  <pageSetup paperSize="9" scale="55" orientation="landscape" r:id="rId1"/>
  <headerFooter alignWithMargins="0">
    <oddHeader>&amp;R&amp;G</oddHeader>
    <oddFooter>&amp;R&amp;D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Route &amp; Month</vt:lpstr>
      <vt:lpstr>'Route &amp; Month'!Print_Area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Administration Dept Guernsey</dc:creator>
  <cp:lastModifiedBy>Anthony</cp:lastModifiedBy>
  <cp:lastPrinted>2020-10-07T15:22:47Z</cp:lastPrinted>
  <dcterms:created xsi:type="dcterms:W3CDTF">2004-02-05T14:27:24Z</dcterms:created>
  <dcterms:modified xsi:type="dcterms:W3CDTF">2021-02-19T19:19:23Z</dcterms:modified>
</cp:coreProperties>
</file>